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95" windowHeight="5055" tabRatio="604" activeTab="5"/>
  </bookViews>
  <sheets>
    <sheet name="2010 Awards" sheetId="1" r:id="rId1"/>
    <sheet name="2011 Awards" sheetId="2" r:id="rId2"/>
    <sheet name="Records" sheetId="3" r:id="rId3"/>
    <sheet name="Results" sheetId="4" r:id="rId4"/>
    <sheet name="Ladies" sheetId="5" r:id="rId5"/>
    <sheet name="Newcomers" sheetId="6" r:id="rId6"/>
  </sheets>
  <definedNames>
    <definedName name="_xlnm.Print_Area" localSheetId="0">'2010 Awards'!$A$1:$E$24</definedName>
    <definedName name="_xlnm.Print_Area" localSheetId="1">'2011 Awards'!$A$1:$E$22</definedName>
    <definedName name="_xlnm.Print_Area" localSheetId="4">'Ladies'!$A$1:$N$3</definedName>
    <definedName name="_xlnm.Print_Area" localSheetId="5">'Newcomers'!$A$1:$N$11</definedName>
    <definedName name="_xlnm.Print_Area" localSheetId="2">'Records'!$A$1:$W$27</definedName>
    <definedName name="_xlnm.Print_Area" localSheetId="3">'Results'!$A$1:$O$64</definedName>
    <definedName name="_xlnm.Print_Titles" localSheetId="3">'Results'!$1:$1</definedName>
  </definedNames>
  <calcPr fullCalcOnLoad="1"/>
</workbook>
</file>

<file path=xl/sharedStrings.xml><?xml version="1.0" encoding="utf-8"?>
<sst xmlns="http://schemas.openxmlformats.org/spreadsheetml/2006/main" count="561" uniqueCount="198">
  <si>
    <t>Entries &amp; Results</t>
  </si>
  <si>
    <t>New/ Lady?</t>
  </si>
  <si>
    <t>Total</t>
  </si>
  <si>
    <t>Kames</t>
  </si>
  <si>
    <t>Category</t>
  </si>
  <si>
    <t>(3 laps)</t>
  </si>
  <si>
    <t>(reverse 2.5 laps)</t>
  </si>
  <si>
    <t>A3</t>
  </si>
  <si>
    <t>A2</t>
  </si>
  <si>
    <t>C1</t>
  </si>
  <si>
    <t>B2</t>
  </si>
  <si>
    <t>A4</t>
  </si>
  <si>
    <t>A6</t>
  </si>
  <si>
    <t>A5</t>
  </si>
  <si>
    <t>C5</t>
  </si>
  <si>
    <t>B4</t>
  </si>
  <si>
    <t>B1</t>
  </si>
  <si>
    <t>B6</t>
  </si>
  <si>
    <t>B5</t>
  </si>
  <si>
    <t>A1</t>
  </si>
  <si>
    <t>B3</t>
  </si>
  <si>
    <t>C2</t>
  </si>
  <si>
    <t>C3</t>
  </si>
  <si>
    <t>C4</t>
  </si>
  <si>
    <t>A7</t>
  </si>
  <si>
    <t>A8</t>
  </si>
  <si>
    <t>Class</t>
  </si>
  <si>
    <t>Holder</t>
  </si>
  <si>
    <t>C0</t>
  </si>
  <si>
    <t>C6</t>
  </si>
  <si>
    <t>Date</t>
  </si>
  <si>
    <t>John Stevenson</t>
  </si>
  <si>
    <t>Garry Dickson</t>
  </si>
  <si>
    <t>Les Mutch</t>
  </si>
  <si>
    <t>Stan Bernard</t>
  </si>
  <si>
    <t>Graeme Bremner</t>
  </si>
  <si>
    <t>Mike Hunter</t>
  </si>
  <si>
    <t>George Coghill</t>
  </si>
  <si>
    <t>John MacKenzie</t>
  </si>
  <si>
    <t>Olly Ross</t>
  </si>
  <si>
    <t>Alec Graham</t>
  </si>
  <si>
    <t>Jonathan Rarity</t>
  </si>
  <si>
    <t>Paul Lawrence</t>
  </si>
  <si>
    <t>Seamus Morris</t>
  </si>
  <si>
    <t>Drew Murray</t>
  </si>
  <si>
    <t>No Record</t>
  </si>
  <si>
    <t>Graham Clark</t>
  </si>
  <si>
    <t>John McGill</t>
  </si>
  <si>
    <t>Stuart Gilbert</t>
  </si>
  <si>
    <t>John Roddick</t>
  </si>
  <si>
    <t>Angus Dow</t>
  </si>
  <si>
    <t>Archie Bain</t>
  </si>
  <si>
    <t>Donald Ross</t>
  </si>
  <si>
    <t>Tony Hume</t>
  </si>
  <si>
    <t>Graeme Jeram</t>
  </si>
  <si>
    <t>Jac Koumides</t>
  </si>
  <si>
    <t>Ross Napier</t>
  </si>
  <si>
    <t>Roy Napier</t>
  </si>
  <si>
    <t>John Hamilton</t>
  </si>
  <si>
    <t>Mike Jolly</t>
  </si>
  <si>
    <t>Stephen Alexander</t>
  </si>
  <si>
    <t>Melvyn Hartley</t>
  </si>
  <si>
    <t>Bob McGillivray</t>
  </si>
  <si>
    <t>Kevin Hamilton</t>
  </si>
  <si>
    <t>Nina Baker</t>
  </si>
  <si>
    <t>Alistair Matheson</t>
  </si>
  <si>
    <t>D</t>
  </si>
  <si>
    <t>N</t>
  </si>
  <si>
    <t>L/D</t>
  </si>
  <si>
    <t>Jim Sugden</t>
  </si>
  <si>
    <t>Jock Ramsay</t>
  </si>
  <si>
    <t>Lesley Sheridan</t>
  </si>
  <si>
    <t>Scott Sheridan</t>
  </si>
  <si>
    <t>Mike Murchie</t>
  </si>
  <si>
    <t>Allan McDonald</t>
  </si>
  <si>
    <t>Alastair Fraser</t>
  </si>
  <si>
    <t>Paul Rhodes</t>
  </si>
  <si>
    <t>Roy Munro</t>
  </si>
  <si>
    <t>Colin Graham</t>
  </si>
  <si>
    <t>Drew Dawson</t>
  </si>
  <si>
    <t>Ingliston</t>
  </si>
  <si>
    <t>Doune</t>
  </si>
  <si>
    <t>Forrestburn</t>
  </si>
  <si>
    <t>Ian Wright</t>
  </si>
  <si>
    <t>Stephen Mallet</t>
  </si>
  <si>
    <t>Donald MacDonald</t>
  </si>
  <si>
    <t>Kenny Baird</t>
  </si>
  <si>
    <t>Gary McDermaid</t>
  </si>
  <si>
    <t>Alex Mitchell</t>
  </si>
  <si>
    <t>Graham Hutchison</t>
  </si>
  <si>
    <t>Division A - Road Cars, sponsored by Scottish Sporting Car Club</t>
  </si>
  <si>
    <t>Division B - Modified Cars, sponsored by James Barr Ltd</t>
  </si>
  <si>
    <t>Class C - Competition Cars, sponsored by Duracare</t>
  </si>
  <si>
    <t>Gary Palmer</t>
  </si>
  <si>
    <t>Jamie McDonald</t>
  </si>
  <si>
    <t>Stuart Sugden</t>
  </si>
  <si>
    <t>Mark Hemingway</t>
  </si>
  <si>
    <t>George Emmerson</t>
  </si>
  <si>
    <t>Peter Marshall</t>
  </si>
  <si>
    <t>Alex Graham</t>
  </si>
  <si>
    <t>Andrew Sutherland</t>
  </si>
  <si>
    <t>June 2000</t>
  </si>
  <si>
    <t>A Griffiths</t>
  </si>
  <si>
    <t>Sept 2008</t>
  </si>
  <si>
    <t>Tim Coventry</t>
  </si>
  <si>
    <t>June 2006</t>
  </si>
  <si>
    <t>John Cowie</t>
  </si>
  <si>
    <t>Brian Beverley</t>
  </si>
  <si>
    <t>June 1998</t>
  </si>
  <si>
    <t>Kenny Allen</t>
  </si>
  <si>
    <t>Adam Fleetwood</t>
  </si>
  <si>
    <t>Sept 2002</t>
  </si>
  <si>
    <t>June 2009</t>
  </si>
  <si>
    <t>Scott Moran</t>
  </si>
  <si>
    <t>Malcolm Milne</t>
  </si>
  <si>
    <t>Richard Quinn</t>
  </si>
  <si>
    <t>Simon Clemow</t>
  </si>
  <si>
    <t>Simon Bainbridge</t>
  </si>
  <si>
    <t>Gary Thomas</t>
  </si>
  <si>
    <t>Tom Potter</t>
  </si>
  <si>
    <t>David Wiggins</t>
  </si>
  <si>
    <t>Len Humphries</t>
  </si>
  <si>
    <t>Andrew Scott</t>
  </si>
  <si>
    <t>David Loomes</t>
  </si>
  <si>
    <t>Jonathan Brown</t>
  </si>
  <si>
    <t xml:space="preserve">Donald McCaskill </t>
  </si>
  <si>
    <t>Russell Macfarlane</t>
  </si>
  <si>
    <t>Sandy Coghill</t>
  </si>
  <si>
    <t>Jim Kelly</t>
  </si>
  <si>
    <t>Michael Gray</t>
  </si>
  <si>
    <t>Wallace Menzies</t>
  </si>
  <si>
    <t>20/06/2010</t>
  </si>
  <si>
    <t>David Adam</t>
  </si>
  <si>
    <t>Donald McCaskill</t>
  </si>
  <si>
    <t>Lee Adams</t>
  </si>
  <si>
    <t>Callum Gauld</t>
  </si>
  <si>
    <t>Championship Awards</t>
  </si>
  <si>
    <t>Class Awards</t>
  </si>
  <si>
    <t>Winner</t>
  </si>
  <si>
    <t>Runner-up</t>
  </si>
  <si>
    <t xml:space="preserve">Champion </t>
  </si>
  <si>
    <t>The James Barr Limited Modified Car Shield</t>
  </si>
  <si>
    <t>The Duracare Competition Car Shield</t>
  </si>
  <si>
    <t>The Windowcraft Newcomers Award</t>
  </si>
  <si>
    <t>Winners</t>
  </si>
  <si>
    <t>The Broomstick Award</t>
  </si>
  <si>
    <t>2010 Lowland Speed Championship Trophy</t>
  </si>
  <si>
    <t>Scottish Sporting Car Club Road Car Shield</t>
  </si>
  <si>
    <t>Brian Wilson</t>
  </si>
  <si>
    <t>Rich Bolton</t>
  </si>
  <si>
    <t>Alan Cleland</t>
  </si>
  <si>
    <t>Richard Shaw</t>
  </si>
  <si>
    <t>Richard Mallet</t>
  </si>
  <si>
    <t>Fraser Bell</t>
  </si>
  <si>
    <t>N/D</t>
  </si>
  <si>
    <t>David Gray</t>
  </si>
  <si>
    <t>Graham Cowie</t>
  </si>
  <si>
    <t>Kevin Clark</t>
  </si>
  <si>
    <t>Murray Simpson</t>
  </si>
  <si>
    <t>Ben Lyons</t>
  </si>
  <si>
    <t>Nick Barratt</t>
  </si>
  <si>
    <t>Gordon Dundee</t>
  </si>
  <si>
    <t>David Dennis</t>
  </si>
  <si>
    <t>John Lowe</t>
  </si>
  <si>
    <t>Philip Rowlands</t>
  </si>
  <si>
    <t>David Seaton</t>
  </si>
  <si>
    <t>Iain Scoular</t>
  </si>
  <si>
    <t>Mark Scoular</t>
  </si>
  <si>
    <t>Kames 10/04/11</t>
  </si>
  <si>
    <t>Doune 17/04/11</t>
  </si>
  <si>
    <t>Ingliston 01/05/11</t>
  </si>
  <si>
    <t>Kames 22/05/11</t>
  </si>
  <si>
    <t>Kames 12/06/11</t>
  </si>
  <si>
    <t>Doune 19/06/11</t>
  </si>
  <si>
    <t>Forrestburn 26/06/11</t>
  </si>
  <si>
    <t>Kames 30/07/11</t>
  </si>
  <si>
    <t>Kames 31/07/11</t>
  </si>
  <si>
    <t>Forrestburn 28/08/11</t>
  </si>
  <si>
    <t>Doune 18/09/11</t>
  </si>
  <si>
    <t>Fergus Duncan</t>
  </si>
  <si>
    <t>NTR</t>
  </si>
  <si>
    <t>David Reid</t>
  </si>
  <si>
    <t>Lovat Fraser</t>
  </si>
  <si>
    <t>17/04/2011</t>
  </si>
  <si>
    <t>John Ramsay Jnr</t>
  </si>
  <si>
    <t>Ingliston (Short)</t>
  </si>
  <si>
    <t>Colin Calder</t>
  </si>
  <si>
    <t>Richard Matossian</t>
  </si>
  <si>
    <t>Angus Buchan</t>
  </si>
  <si>
    <t>Mark Purdham</t>
  </si>
  <si>
    <t xml:space="preserve">Stephen Alexander </t>
  </si>
  <si>
    <t>Nigel Galvin</t>
  </si>
  <si>
    <t>Jim Belt</t>
  </si>
  <si>
    <t xml:space="preserve">L </t>
  </si>
  <si>
    <t>Stuart Robb Jnr</t>
  </si>
  <si>
    <t>Clark Sutherland</t>
  </si>
  <si>
    <t>2011 MJ Engineering Lowland Speed Championship Trophy</t>
  </si>
  <si>
    <t xml:space="preserve">Runner-up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</si>
</sst>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dd/mm/yy;@"/>
    <numFmt numFmtId="170" formatCode="dd/mm/yyyy;@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0" fillId="0" borderId="5" xfId="0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6" xfId="0" applyNumberFormat="1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4" xfId="0" applyFont="1" applyBorder="1" applyAlignment="1">
      <alignment horizontal="center" vertical="top"/>
    </xf>
    <xf numFmtId="0" fontId="0" fillId="0" borderId="11" xfId="0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 quotePrefix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12" xfId="0" applyFont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0" fontId="1" fillId="0" borderId="0" xfId="0" applyFont="1" applyAlignment="1" quotePrefix="1">
      <alignment horizontal="left" wrapText="1"/>
    </xf>
    <xf numFmtId="0" fontId="0" fillId="0" borderId="0" xfId="0" applyFont="1" applyAlignment="1">
      <alignment wrapText="1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1" fillId="0" borderId="4" xfId="0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2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left" vertical="center"/>
    </xf>
    <xf numFmtId="2" fontId="1" fillId="0" borderId="14" xfId="0" applyNumberFormat="1" applyFont="1" applyBorder="1" applyAlignment="1">
      <alignment/>
    </xf>
    <xf numFmtId="2" fontId="10" fillId="0" borderId="4" xfId="0" applyNumberFormat="1" applyFont="1" applyBorder="1" applyAlignment="1">
      <alignment/>
    </xf>
    <xf numFmtId="2" fontId="11" fillId="0" borderId="4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2" fontId="11" fillId="0" borderId="4" xfId="0" applyNumberFormat="1" applyFont="1" applyBorder="1" applyAlignment="1">
      <alignment horizontal="right"/>
    </xf>
    <xf numFmtId="0" fontId="0" fillId="0" borderId="15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4" fontId="1" fillId="0" borderId="0" xfId="0" applyNumberFormat="1" applyFont="1" applyAlignment="1">
      <alignment horizontal="left" vertical="top"/>
    </xf>
    <xf numFmtId="14" fontId="1" fillId="0" borderId="0" xfId="0" applyNumberFormat="1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/>
    </xf>
    <xf numFmtId="14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2" fontId="0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 wrapText="1"/>
    </xf>
    <xf numFmtId="14" fontId="0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2" fontId="0" fillId="0" borderId="0" xfId="0" applyNumberFormat="1" applyFont="1" applyAlignment="1">
      <alignment vertical="top" wrapText="1"/>
    </xf>
    <xf numFmtId="169" fontId="1" fillId="0" borderId="0" xfId="0" applyNumberFormat="1" applyFont="1" applyAlignment="1">
      <alignment horizontal="left" vertical="top"/>
    </xf>
    <xf numFmtId="169" fontId="0" fillId="0" borderId="0" xfId="0" applyNumberFormat="1" applyFont="1" applyAlignment="1">
      <alignment horizontal="left" vertical="top"/>
    </xf>
    <xf numFmtId="169" fontId="0" fillId="0" borderId="0" xfId="0" applyNumberFormat="1" applyFont="1" applyBorder="1" applyAlignment="1">
      <alignment horizontal="left" vertical="top"/>
    </xf>
    <xf numFmtId="0" fontId="0" fillId="0" borderId="16" xfId="0" applyFont="1" applyBorder="1" applyAlignment="1">
      <alignment vertical="top"/>
    </xf>
    <xf numFmtId="49" fontId="0" fillId="0" borderId="17" xfId="0" applyNumberFormat="1" applyFont="1" applyBorder="1" applyAlignment="1">
      <alignment vertical="top"/>
    </xf>
    <xf numFmtId="49" fontId="0" fillId="0" borderId="9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2" fontId="2" fillId="0" borderId="18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/>
    </xf>
    <xf numFmtId="49" fontId="0" fillId="0" borderId="19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2" fontId="1" fillId="0" borderId="18" xfId="0" applyNumberFormat="1" applyFont="1" applyBorder="1" applyAlignment="1">
      <alignment vertical="top"/>
    </xf>
    <xf numFmtId="2" fontId="1" fillId="0" borderId="14" xfId="0" applyNumberFormat="1" applyFont="1" applyBorder="1" applyAlignment="1">
      <alignment vertical="top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2" fontId="1" fillId="0" borderId="4" xfId="0" applyNumberFormat="1" applyFont="1" applyBorder="1" applyAlignment="1">
      <alignment vertical="top"/>
    </xf>
    <xf numFmtId="0" fontId="0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170" fontId="1" fillId="0" borderId="0" xfId="0" applyNumberFormat="1" applyFont="1" applyAlignment="1">
      <alignment horizontal="left" vertical="top"/>
    </xf>
    <xf numFmtId="170" fontId="0" fillId="0" borderId="0" xfId="0" applyNumberFormat="1" applyFont="1" applyAlignment="1">
      <alignment horizontal="left" vertical="top"/>
    </xf>
    <xf numFmtId="2" fontId="1" fillId="0" borderId="13" xfId="0" applyNumberFormat="1" applyFont="1" applyBorder="1" applyAlignment="1">
      <alignment vertical="top"/>
    </xf>
    <xf numFmtId="2" fontId="1" fillId="0" borderId="6" xfId="0" applyNumberFormat="1" applyFont="1" applyBorder="1" applyAlignment="1">
      <alignment vertical="top"/>
    </xf>
    <xf numFmtId="2" fontId="1" fillId="0" borderId="20" xfId="0" applyNumberFormat="1" applyFont="1" applyBorder="1" applyAlignment="1">
      <alignment/>
    </xf>
    <xf numFmtId="2" fontId="1" fillId="0" borderId="4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2" fontId="1" fillId="0" borderId="21" xfId="0" applyNumberFormat="1" applyFont="1" applyBorder="1" applyAlignment="1">
      <alignment/>
    </xf>
    <xf numFmtId="2" fontId="2" fillId="0" borderId="11" xfId="0" applyNumberFormat="1" applyFont="1" applyBorder="1" applyAlignment="1">
      <alignment vertical="top"/>
    </xf>
    <xf numFmtId="2" fontId="2" fillId="0" borderId="4" xfId="0" applyNumberFormat="1" applyFont="1" applyBorder="1" applyAlignment="1">
      <alignment vertical="top"/>
    </xf>
    <xf numFmtId="0" fontId="2" fillId="0" borderId="4" xfId="0" applyFont="1" applyBorder="1" applyAlignment="1">
      <alignment horizontal="right"/>
    </xf>
    <xf numFmtId="0" fontId="10" fillId="0" borderId="0" xfId="0" applyFont="1" applyAlignment="1">
      <alignment wrapText="1"/>
    </xf>
    <xf numFmtId="0" fontId="10" fillId="0" borderId="0" xfId="0" applyFont="1" applyAlignment="1" quotePrefix="1">
      <alignment horizontal="left"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Border="1" applyAlignment="1">
      <alignment horizontal="left" vertical="top" wrapText="1"/>
    </xf>
    <xf numFmtId="2" fontId="1" fillId="0" borderId="22" xfId="0" applyNumberFormat="1" applyFont="1" applyBorder="1" applyAlignment="1">
      <alignment/>
    </xf>
    <xf numFmtId="2" fontId="1" fillId="0" borderId="22" xfId="0" applyNumberFormat="1" applyFont="1" applyBorder="1" applyAlignment="1">
      <alignment vertical="top"/>
    </xf>
    <xf numFmtId="2" fontId="1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2" fontId="11" fillId="0" borderId="22" xfId="0" applyNumberFormat="1" applyFont="1" applyBorder="1" applyAlignment="1">
      <alignment horizontal="right"/>
    </xf>
    <xf numFmtId="0" fontId="0" fillId="0" borderId="23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2" fontId="1" fillId="0" borderId="7" xfId="0" applyNumberFormat="1" applyFont="1" applyBorder="1" applyAlignment="1">
      <alignment vertical="top"/>
    </xf>
    <xf numFmtId="0" fontId="0" fillId="0" borderId="0" xfId="0" applyFont="1" applyAlignment="1">
      <alignment/>
    </xf>
    <xf numFmtId="2" fontId="1" fillId="0" borderId="16" xfId="0" applyNumberFormat="1" applyFont="1" applyBorder="1" applyAlignment="1">
      <alignment vertical="top"/>
    </xf>
    <xf numFmtId="2" fontId="1" fillId="0" borderId="24" xfId="0" applyNumberFormat="1" applyFont="1" applyBorder="1" applyAlignment="1">
      <alignment vertical="top"/>
    </xf>
    <xf numFmtId="2" fontId="10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 vertical="top"/>
    </xf>
    <xf numFmtId="14" fontId="7" fillId="0" borderId="0" xfId="0" applyNumberFormat="1" applyFont="1" applyAlignment="1">
      <alignment horizontal="left" vertical="top"/>
    </xf>
    <xf numFmtId="2" fontId="7" fillId="0" borderId="0" xfId="0" applyNumberFormat="1" applyFont="1" applyAlignment="1">
      <alignment horizontal="center" vertical="top"/>
    </xf>
    <xf numFmtId="14" fontId="7" fillId="0" borderId="0" xfId="0" applyNumberFormat="1" applyFont="1" applyAlignment="1">
      <alignment horizontal="left" vertical="top" wrapText="1"/>
    </xf>
    <xf numFmtId="2" fontId="1" fillId="0" borderId="11" xfId="0" applyNumberFormat="1" applyFont="1" applyBorder="1" applyAlignment="1">
      <alignment horizontal="right" vertical="top"/>
    </xf>
    <xf numFmtId="2" fontId="1" fillId="0" borderId="15" xfId="0" applyNumberFormat="1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0" fillId="0" borderId="11" xfId="0" applyFont="1" applyBorder="1" applyAlignment="1">
      <alignment wrapText="1"/>
    </xf>
    <xf numFmtId="2" fontId="1" fillId="0" borderId="25" xfId="0" applyNumberFormat="1" applyFont="1" applyBorder="1" applyAlignment="1">
      <alignment vertical="top"/>
    </xf>
    <xf numFmtId="2" fontId="1" fillId="0" borderId="25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 vertical="top"/>
    </xf>
    <xf numFmtId="170" fontId="7" fillId="0" borderId="0" xfId="0" applyNumberFormat="1" applyFont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left" vertical="top" wrapText="1"/>
    </xf>
    <xf numFmtId="169" fontId="7" fillId="0" borderId="0" xfId="0" applyNumberFormat="1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center" vertical="top"/>
    </xf>
    <xf numFmtId="169" fontId="7" fillId="0" borderId="0" xfId="0" applyNumberFormat="1" applyFont="1" applyAlignment="1">
      <alignment horizontal="left" vertical="top"/>
    </xf>
    <xf numFmtId="2" fontId="2" fillId="0" borderId="6" xfId="0" applyNumberFormat="1" applyFont="1" applyBorder="1" applyAlignment="1">
      <alignment/>
    </xf>
    <xf numFmtId="14" fontId="7" fillId="0" borderId="0" xfId="0" applyNumberFormat="1" applyFont="1" applyAlignment="1">
      <alignment vertical="top"/>
    </xf>
    <xf numFmtId="2" fontId="2" fillId="0" borderId="6" xfId="0" applyNumberFormat="1" applyFont="1" applyBorder="1" applyAlignment="1">
      <alignment vertical="top"/>
    </xf>
    <xf numFmtId="2" fontId="7" fillId="0" borderId="0" xfId="0" applyNumberFormat="1" applyFont="1" applyAlignment="1">
      <alignment horizontal="center" vertical="top" wrapText="1"/>
    </xf>
    <xf numFmtId="2" fontId="2" fillId="0" borderId="24" xfId="0" applyNumberFormat="1" applyFont="1" applyBorder="1" applyAlignment="1">
      <alignment vertical="top"/>
    </xf>
    <xf numFmtId="2" fontId="2" fillId="0" borderId="0" xfId="0" applyNumberFormat="1" applyFont="1" applyAlignment="1">
      <alignment vertical="top"/>
    </xf>
    <xf numFmtId="2" fontId="1" fillId="0" borderId="9" xfId="0" applyNumberFormat="1" applyFont="1" applyBorder="1" applyAlignment="1">
      <alignment horizontal="right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horizontal="center" vertical="top"/>
    </xf>
    <xf numFmtId="49" fontId="0" fillId="0" borderId="28" xfId="0" applyNumberFormat="1" applyFont="1" applyBorder="1" applyAlignment="1">
      <alignment vertical="top"/>
    </xf>
    <xf numFmtId="2" fontId="1" fillId="0" borderId="26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27" xfId="0" applyNumberFormat="1" applyFont="1" applyBorder="1" applyAlignment="1">
      <alignment vertical="top"/>
    </xf>
    <xf numFmtId="2" fontId="1" fillId="0" borderId="27" xfId="0" applyNumberFormat="1" applyFont="1" applyBorder="1" applyAlignment="1">
      <alignment/>
    </xf>
    <xf numFmtId="0" fontId="1" fillId="0" borderId="27" xfId="0" applyFont="1" applyBorder="1" applyAlignment="1">
      <alignment/>
    </xf>
    <xf numFmtId="2" fontId="1" fillId="0" borderId="28" xfId="0" applyNumberFormat="1" applyFont="1" applyBorder="1" applyAlignment="1">
      <alignment/>
    </xf>
    <xf numFmtId="0" fontId="0" fillId="0" borderId="15" xfId="0" applyFont="1" applyFill="1" applyBorder="1" applyAlignment="1">
      <alignment vertical="top"/>
    </xf>
    <xf numFmtId="0" fontId="0" fillId="0" borderId="6" xfId="0" applyFont="1" applyFill="1" applyBorder="1" applyAlignment="1">
      <alignment horizontal="center" vertical="top"/>
    </xf>
    <xf numFmtId="2" fontId="1" fillId="0" borderId="20" xfId="0" applyNumberFormat="1" applyFont="1" applyBorder="1" applyAlignment="1">
      <alignment horizontal="right"/>
    </xf>
    <xf numFmtId="2" fontId="1" fillId="0" borderId="20" xfId="0" applyNumberFormat="1" applyFont="1" applyBorder="1" applyAlignment="1">
      <alignment vertical="top"/>
    </xf>
    <xf numFmtId="0" fontId="1" fillId="4" borderId="0" xfId="0" applyFont="1" applyFill="1" applyAlignment="1">
      <alignment vertical="top"/>
    </xf>
    <xf numFmtId="0" fontId="0" fillId="4" borderId="0" xfId="0" applyFont="1" applyFill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view="pageBreakPreview" zoomScale="60" workbookViewId="0" topLeftCell="A1">
      <selection activeCell="E24" sqref="A1:E24"/>
    </sheetView>
  </sheetViews>
  <sheetFormatPr defaultColWidth="9.140625" defaultRowHeight="12.75"/>
  <cols>
    <col min="1" max="1" width="10.7109375" style="0" customWidth="1"/>
    <col min="2" max="2" width="58.7109375" style="0" customWidth="1"/>
    <col min="3" max="3" width="9.8515625" style="0" customWidth="1"/>
    <col min="4" max="4" width="12.421875" style="0" customWidth="1"/>
    <col min="5" max="5" width="17.28125" style="0" customWidth="1"/>
  </cols>
  <sheetData>
    <row r="1" spans="1:5" s="132" customFormat="1" ht="18" customHeight="1">
      <c r="A1" s="131" t="s">
        <v>136</v>
      </c>
      <c r="C1" s="131" t="s">
        <v>137</v>
      </c>
      <c r="D1" s="133"/>
      <c r="E1"/>
    </row>
    <row r="2" spans="1:5" ht="12.75">
      <c r="A2" s="134" t="s">
        <v>146</v>
      </c>
      <c r="B2" s="133"/>
      <c r="C2" t="s">
        <v>138</v>
      </c>
      <c r="D2" t="s">
        <v>19</v>
      </c>
      <c r="E2" t="s">
        <v>47</v>
      </c>
    </row>
    <row r="3" spans="1:5" ht="12.75">
      <c r="A3" s="136" t="s">
        <v>140</v>
      </c>
      <c r="B3" t="s">
        <v>51</v>
      </c>
      <c r="C3" t="s">
        <v>138</v>
      </c>
      <c r="D3" t="s">
        <v>8</v>
      </c>
      <c r="E3" t="s">
        <v>83</v>
      </c>
    </row>
    <row r="4" spans="1:5" ht="12.75">
      <c r="A4" s="136" t="s">
        <v>139</v>
      </c>
      <c r="B4" t="s">
        <v>49</v>
      </c>
      <c r="C4" s="135" t="s">
        <v>138</v>
      </c>
      <c r="D4" t="s">
        <v>7</v>
      </c>
      <c r="E4" t="s">
        <v>55</v>
      </c>
    </row>
    <row r="5" spans="1:5" ht="12.75">
      <c r="A5" s="136"/>
      <c r="C5" t="s">
        <v>139</v>
      </c>
      <c r="E5" t="s">
        <v>52</v>
      </c>
    </row>
    <row r="6" spans="1:5" ht="12.75">
      <c r="A6" s="134" t="s">
        <v>147</v>
      </c>
      <c r="B6" s="133"/>
      <c r="C6" s="135" t="s">
        <v>138</v>
      </c>
      <c r="D6" t="s">
        <v>11</v>
      </c>
      <c r="E6" t="s">
        <v>58</v>
      </c>
    </row>
    <row r="7" spans="1:5" ht="12.75">
      <c r="A7" s="136" t="s">
        <v>140</v>
      </c>
      <c r="B7" t="s">
        <v>49</v>
      </c>
      <c r="C7" t="s">
        <v>138</v>
      </c>
      <c r="D7" t="s">
        <v>13</v>
      </c>
      <c r="E7" t="s">
        <v>84</v>
      </c>
    </row>
    <row r="8" spans="1:5" ht="12.75">
      <c r="A8" s="136" t="s">
        <v>139</v>
      </c>
      <c r="B8" t="s">
        <v>33</v>
      </c>
      <c r="C8" t="s">
        <v>138</v>
      </c>
      <c r="D8" t="s">
        <v>12</v>
      </c>
      <c r="E8" t="s">
        <v>33</v>
      </c>
    </row>
    <row r="9" spans="3:5" ht="12.75">
      <c r="C9" t="s">
        <v>139</v>
      </c>
      <c r="E9" t="s">
        <v>59</v>
      </c>
    </row>
    <row r="10" spans="1:5" ht="12.75">
      <c r="A10" s="134" t="s">
        <v>141</v>
      </c>
      <c r="B10" s="133"/>
      <c r="C10" t="s">
        <v>138</v>
      </c>
      <c r="D10" t="s">
        <v>24</v>
      </c>
      <c r="E10" t="s">
        <v>85</v>
      </c>
    </row>
    <row r="11" spans="1:5" ht="12.75">
      <c r="A11" s="135" t="s">
        <v>138</v>
      </c>
      <c r="B11" t="s">
        <v>36</v>
      </c>
      <c r="C11" t="s">
        <v>139</v>
      </c>
      <c r="E11" t="s">
        <v>62</v>
      </c>
    </row>
    <row r="12" spans="1:5" ht="12.75">
      <c r="A12" s="136" t="s">
        <v>139</v>
      </c>
      <c r="B12" t="s">
        <v>44</v>
      </c>
      <c r="C12" t="s">
        <v>138</v>
      </c>
      <c r="D12" t="s">
        <v>25</v>
      </c>
      <c r="E12" t="s">
        <v>65</v>
      </c>
    </row>
    <row r="13" spans="3:7" ht="12.75">
      <c r="C13" t="s">
        <v>139</v>
      </c>
      <c r="E13" t="s">
        <v>94</v>
      </c>
      <c r="F13" s="133"/>
      <c r="G13" s="133"/>
    </row>
    <row r="14" spans="1:5" ht="12.75">
      <c r="A14" s="134" t="s">
        <v>142</v>
      </c>
      <c r="B14" s="133"/>
      <c r="C14" t="s">
        <v>138</v>
      </c>
      <c r="D14" t="s">
        <v>16</v>
      </c>
      <c r="E14" t="s">
        <v>87</v>
      </c>
    </row>
    <row r="15" spans="1:5" ht="12.75">
      <c r="A15" s="135" t="s">
        <v>138</v>
      </c>
      <c r="B15" t="s">
        <v>74</v>
      </c>
      <c r="C15" t="s">
        <v>139</v>
      </c>
      <c r="E15" t="s">
        <v>69</v>
      </c>
    </row>
    <row r="16" spans="1:5" ht="12.75">
      <c r="A16" s="136" t="s">
        <v>139</v>
      </c>
      <c r="B16" t="s">
        <v>75</v>
      </c>
      <c r="C16" s="135" t="s">
        <v>138</v>
      </c>
      <c r="D16" t="s">
        <v>10</v>
      </c>
      <c r="E16" t="s">
        <v>70</v>
      </c>
    </row>
    <row r="17" spans="3:5" ht="12.75">
      <c r="C17" s="136" t="s">
        <v>138</v>
      </c>
      <c r="D17" t="s">
        <v>20</v>
      </c>
      <c r="E17" t="s">
        <v>89</v>
      </c>
    </row>
    <row r="18" spans="1:5" ht="12.75">
      <c r="A18" s="24" t="s">
        <v>143</v>
      </c>
      <c r="C18" s="136" t="s">
        <v>138</v>
      </c>
      <c r="D18" t="s">
        <v>15</v>
      </c>
      <c r="E18" s="8" t="s">
        <v>44</v>
      </c>
    </row>
    <row r="19" spans="1:5" ht="12.75" customHeight="1">
      <c r="A19" s="24" t="s">
        <v>144</v>
      </c>
      <c r="B19" t="s">
        <v>94</v>
      </c>
      <c r="C19" s="135" t="s">
        <v>139</v>
      </c>
      <c r="E19" t="s">
        <v>71</v>
      </c>
    </row>
    <row r="20" spans="1:5" ht="12.75">
      <c r="A20" s="134"/>
      <c r="B20" s="133"/>
      <c r="C20" s="135" t="s">
        <v>138</v>
      </c>
      <c r="D20" t="s">
        <v>17</v>
      </c>
      <c r="E20" t="s">
        <v>46</v>
      </c>
    </row>
    <row r="21" spans="1:5" ht="12.75">
      <c r="A21" s="134" t="s">
        <v>145</v>
      </c>
      <c r="B21" s="133"/>
      <c r="C21" s="135" t="s">
        <v>138</v>
      </c>
      <c r="D21" t="s">
        <v>28</v>
      </c>
      <c r="E21" t="s">
        <v>73</v>
      </c>
    </row>
    <row r="22" spans="1:5" ht="12.75">
      <c r="A22" t="s">
        <v>138</v>
      </c>
      <c r="B22" t="s">
        <v>71</v>
      </c>
      <c r="C22" s="135" t="s">
        <v>138</v>
      </c>
      <c r="D22" t="s">
        <v>23</v>
      </c>
      <c r="E22" t="s">
        <v>75</v>
      </c>
    </row>
    <row r="23" spans="1:5" ht="12.75">
      <c r="A23" s="134"/>
      <c r="B23" s="133"/>
      <c r="C23" s="135" t="s">
        <v>139</v>
      </c>
      <c r="E23" t="s">
        <v>77</v>
      </c>
    </row>
    <row r="24" spans="3:5" ht="12.75">
      <c r="C24" s="135" t="s">
        <v>138</v>
      </c>
      <c r="D24" t="s">
        <v>14</v>
      </c>
      <c r="E24" t="s">
        <v>79</v>
      </c>
    </row>
    <row r="26" ht="12.75">
      <c r="C26" s="135"/>
    </row>
    <row r="27" ht="12.75">
      <c r="C27" s="136"/>
    </row>
    <row r="28" ht="12.75">
      <c r="C28" s="136"/>
    </row>
    <row r="29" ht="12.75">
      <c r="C29" s="135"/>
    </row>
    <row r="30" ht="12.75">
      <c r="C30" s="136"/>
    </row>
    <row r="32" ht="12.75">
      <c r="B32" s="24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="60" workbookViewId="0" topLeftCell="A1">
      <selection activeCell="A1" sqref="A1:E22"/>
    </sheetView>
  </sheetViews>
  <sheetFormatPr defaultColWidth="9.140625" defaultRowHeight="12.75"/>
  <cols>
    <col min="1" max="1" width="10.7109375" style="0" customWidth="1"/>
    <col min="2" max="2" width="58.7109375" style="0" customWidth="1"/>
    <col min="3" max="3" width="9.8515625" style="0" customWidth="1"/>
    <col min="4" max="4" width="12.421875" style="0" customWidth="1"/>
    <col min="5" max="5" width="17.28125" style="0" customWidth="1"/>
  </cols>
  <sheetData>
    <row r="1" spans="1:6" s="132" customFormat="1" ht="18" customHeight="1">
      <c r="A1" s="131" t="s">
        <v>136</v>
      </c>
      <c r="C1" s="131" t="s">
        <v>137</v>
      </c>
      <c r="D1" s="133"/>
      <c r="E1"/>
      <c r="F1"/>
    </row>
    <row r="2" spans="1:5" ht="12.75">
      <c r="A2" s="134" t="s">
        <v>196</v>
      </c>
      <c r="B2" s="133"/>
      <c r="C2" t="s">
        <v>138</v>
      </c>
      <c r="D2" t="s">
        <v>19</v>
      </c>
      <c r="E2" t="s">
        <v>47</v>
      </c>
    </row>
    <row r="3" spans="1:5" ht="12.75">
      <c r="A3" s="136" t="s">
        <v>140</v>
      </c>
      <c r="B3" t="s">
        <v>95</v>
      </c>
      <c r="C3" t="s">
        <v>138</v>
      </c>
      <c r="D3" t="s">
        <v>8</v>
      </c>
      <c r="E3" t="s">
        <v>83</v>
      </c>
    </row>
    <row r="4" spans="1:5" ht="12.75">
      <c r="A4" s="136" t="s">
        <v>139</v>
      </c>
      <c r="B4" t="s">
        <v>106</v>
      </c>
      <c r="C4" s="135" t="s">
        <v>197</v>
      </c>
      <c r="E4" t="s">
        <v>49</v>
      </c>
    </row>
    <row r="5" spans="1:5" ht="12.75">
      <c r="A5" s="136"/>
      <c r="C5" s="135" t="s">
        <v>138</v>
      </c>
      <c r="D5" t="s">
        <v>11</v>
      </c>
      <c r="E5" t="s">
        <v>58</v>
      </c>
    </row>
    <row r="6" spans="1:5" ht="12.75">
      <c r="A6" s="134" t="s">
        <v>147</v>
      </c>
      <c r="B6" s="133"/>
      <c r="C6" t="s">
        <v>138</v>
      </c>
      <c r="D6" t="s">
        <v>12</v>
      </c>
      <c r="E6" t="s">
        <v>60</v>
      </c>
    </row>
    <row r="7" spans="1:5" ht="12.75">
      <c r="A7" s="136" t="s">
        <v>140</v>
      </c>
      <c r="B7" t="s">
        <v>55</v>
      </c>
      <c r="C7" t="s">
        <v>138</v>
      </c>
      <c r="D7" t="s">
        <v>24</v>
      </c>
      <c r="E7" t="s">
        <v>86</v>
      </c>
    </row>
    <row r="8" spans="1:5" ht="12.75">
      <c r="A8" s="136" t="s">
        <v>139</v>
      </c>
      <c r="B8" t="s">
        <v>60</v>
      </c>
      <c r="C8" t="s">
        <v>139</v>
      </c>
      <c r="E8" t="s">
        <v>156</v>
      </c>
    </row>
    <row r="9" spans="3:5" ht="12.75">
      <c r="C9" t="s">
        <v>138</v>
      </c>
      <c r="D9" t="s">
        <v>25</v>
      </c>
      <c r="E9" t="s">
        <v>159</v>
      </c>
    </row>
    <row r="10" spans="1:5" ht="12.75">
      <c r="A10" s="134" t="s">
        <v>141</v>
      </c>
      <c r="B10" s="133"/>
      <c r="C10" t="s">
        <v>139</v>
      </c>
      <c r="E10" t="s">
        <v>157</v>
      </c>
    </row>
    <row r="11" spans="1:5" ht="12.75">
      <c r="A11" s="135" t="s">
        <v>138</v>
      </c>
      <c r="B11" t="s">
        <v>36</v>
      </c>
      <c r="C11" t="s">
        <v>138</v>
      </c>
      <c r="D11" t="s">
        <v>16</v>
      </c>
      <c r="E11" t="s">
        <v>69</v>
      </c>
    </row>
    <row r="12" spans="1:5" ht="12.75">
      <c r="A12" s="136" t="s">
        <v>139</v>
      </c>
      <c r="B12" t="s">
        <v>163</v>
      </c>
      <c r="C12" t="s">
        <v>139</v>
      </c>
      <c r="E12" t="s">
        <v>87</v>
      </c>
    </row>
    <row r="13" spans="3:8" ht="12.75">
      <c r="C13" s="135" t="s">
        <v>138</v>
      </c>
      <c r="D13" t="s">
        <v>10</v>
      </c>
      <c r="E13" t="s">
        <v>70</v>
      </c>
      <c r="G13" s="133"/>
      <c r="H13" s="133"/>
    </row>
    <row r="14" spans="1:5" ht="12.75">
      <c r="A14" s="134" t="s">
        <v>142</v>
      </c>
      <c r="B14" s="133"/>
      <c r="C14" s="136" t="s">
        <v>138</v>
      </c>
      <c r="D14" t="s">
        <v>20</v>
      </c>
      <c r="E14" t="s">
        <v>89</v>
      </c>
    </row>
    <row r="15" spans="1:5" ht="12.75">
      <c r="A15" s="135" t="s">
        <v>138</v>
      </c>
      <c r="B15" t="s">
        <v>106</v>
      </c>
      <c r="C15" s="136" t="s">
        <v>138</v>
      </c>
      <c r="D15" t="s">
        <v>15</v>
      </c>
      <c r="E15" t="s">
        <v>163</v>
      </c>
    </row>
    <row r="16" spans="1:5" ht="12.75">
      <c r="A16" s="136" t="s">
        <v>139</v>
      </c>
      <c r="B16" t="s">
        <v>78</v>
      </c>
      <c r="C16" s="135" t="s">
        <v>139</v>
      </c>
      <c r="E16" t="s">
        <v>42</v>
      </c>
    </row>
    <row r="17" spans="3:5" ht="12.75">
      <c r="C17" s="135" t="s">
        <v>138</v>
      </c>
      <c r="D17" t="s">
        <v>17</v>
      </c>
      <c r="E17" t="s">
        <v>61</v>
      </c>
    </row>
    <row r="18" spans="1:6" ht="12.75">
      <c r="A18" s="24" t="s">
        <v>143</v>
      </c>
      <c r="C18" s="135" t="s">
        <v>138</v>
      </c>
      <c r="D18" t="s">
        <v>28</v>
      </c>
      <c r="E18" t="s">
        <v>73</v>
      </c>
      <c r="F18" s="133"/>
    </row>
    <row r="19" spans="1:5" ht="12.75" customHeight="1">
      <c r="A19" s="24" t="s">
        <v>144</v>
      </c>
      <c r="B19" t="s">
        <v>159</v>
      </c>
      <c r="C19" s="135" t="s">
        <v>138</v>
      </c>
      <c r="D19" t="s">
        <v>23</v>
      </c>
      <c r="E19" t="s">
        <v>78</v>
      </c>
    </row>
    <row r="20" spans="1:5" ht="12.75">
      <c r="A20" s="134"/>
      <c r="B20" s="133"/>
      <c r="C20" s="135" t="s">
        <v>139</v>
      </c>
      <c r="E20" s="40" t="s">
        <v>167</v>
      </c>
    </row>
    <row r="21" spans="1:2" ht="12.75">
      <c r="A21" s="134" t="s">
        <v>145</v>
      </c>
      <c r="B21" s="133"/>
    </row>
    <row r="22" spans="1:2" ht="12.75">
      <c r="A22" t="s">
        <v>138</v>
      </c>
      <c r="B22" t="s">
        <v>71</v>
      </c>
    </row>
    <row r="23" spans="1:2" ht="12.75">
      <c r="A23" s="134"/>
      <c r="B23" s="133"/>
    </row>
    <row r="24" ht="12.75">
      <c r="C24" s="135"/>
    </row>
    <row r="26" ht="12.75">
      <c r="C26" s="135"/>
    </row>
    <row r="27" ht="12.75">
      <c r="C27" s="136"/>
    </row>
    <row r="28" ht="12.75">
      <c r="C28" s="136"/>
    </row>
    <row r="29" ht="12.75">
      <c r="C29" s="135"/>
    </row>
    <row r="30" ht="12.75">
      <c r="C30" s="136"/>
    </row>
    <row r="32" ht="12.75">
      <c r="B32" s="24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view="pageBreakPreview" zoomScale="60" zoomScaleNormal="50" workbookViewId="0" topLeftCell="A1">
      <selection activeCell="W27" sqref="A1:W27"/>
    </sheetView>
  </sheetViews>
  <sheetFormatPr defaultColWidth="9.140625" defaultRowHeight="12.75"/>
  <cols>
    <col min="1" max="1" width="9.57421875" style="70" customWidth="1"/>
    <col min="2" max="2" width="9.7109375" style="88" customWidth="1"/>
    <col min="3" max="3" width="10.421875" style="112" customWidth="1"/>
    <col min="4" max="4" width="10.421875" style="79" customWidth="1"/>
    <col min="5" max="5" width="1.28515625" style="76" customWidth="1"/>
    <col min="6" max="6" width="8.00390625" style="88" customWidth="1"/>
    <col min="7" max="7" width="10.140625" style="79" customWidth="1"/>
    <col min="8" max="8" width="10.140625" style="76" customWidth="1"/>
    <col min="9" max="9" width="1.28515625" style="76" customWidth="1"/>
    <col min="10" max="10" width="7.7109375" style="88" customWidth="1"/>
    <col min="11" max="11" width="10.7109375" style="79" customWidth="1"/>
    <col min="12" max="12" width="10.140625" style="76" customWidth="1"/>
    <col min="13" max="13" width="1.28515625" style="76" customWidth="1"/>
    <col min="14" max="14" width="12.00390625" style="88" customWidth="1"/>
    <col min="15" max="15" width="13.28125" style="79" customWidth="1"/>
    <col min="16" max="16" width="10.140625" style="95" bestFit="1" customWidth="1"/>
    <col min="17" max="17" width="1.28515625" style="76" customWidth="1"/>
    <col min="18" max="18" width="9.8515625" style="88" customWidth="1"/>
    <col min="19" max="19" width="12.28125" style="79" customWidth="1"/>
    <col min="20" max="20" width="10.7109375" style="95" customWidth="1"/>
    <col min="21" max="21" width="14.00390625" style="88" customWidth="1"/>
    <col min="22" max="22" width="12.28125" style="79" customWidth="1"/>
    <col min="23" max="23" width="10.7109375" style="95" customWidth="1"/>
    <col min="24" max="16384" width="9.140625" style="76" customWidth="1"/>
  </cols>
  <sheetData>
    <row r="1" spans="1:23" s="70" customFormat="1" ht="12.75">
      <c r="A1" s="69" t="s">
        <v>4</v>
      </c>
      <c r="B1" s="86" t="s">
        <v>81</v>
      </c>
      <c r="C1" s="83" t="s">
        <v>27</v>
      </c>
      <c r="D1" s="71" t="s">
        <v>30</v>
      </c>
      <c r="E1" s="196"/>
      <c r="F1" s="86" t="s">
        <v>3</v>
      </c>
      <c r="G1" s="71" t="s">
        <v>27</v>
      </c>
      <c r="H1" s="70" t="s">
        <v>30</v>
      </c>
      <c r="I1" s="196"/>
      <c r="J1" s="86" t="s">
        <v>3</v>
      </c>
      <c r="K1" s="71" t="s">
        <v>27</v>
      </c>
      <c r="L1" s="70" t="s">
        <v>30</v>
      </c>
      <c r="M1" s="196"/>
      <c r="N1" s="86" t="s">
        <v>82</v>
      </c>
      <c r="O1" s="71" t="s">
        <v>27</v>
      </c>
      <c r="P1" s="94" t="s">
        <v>30</v>
      </c>
      <c r="Q1" s="196"/>
      <c r="R1" s="86" t="s">
        <v>80</v>
      </c>
      <c r="S1" s="71" t="s">
        <v>27</v>
      </c>
      <c r="T1" s="94" t="s">
        <v>30</v>
      </c>
      <c r="U1" s="86" t="s">
        <v>185</v>
      </c>
      <c r="V1" s="71" t="s">
        <v>27</v>
      </c>
      <c r="W1" s="94" t="s">
        <v>30</v>
      </c>
    </row>
    <row r="2" spans="1:23" s="70" customFormat="1" ht="12.75">
      <c r="A2" s="69"/>
      <c r="B2" s="86"/>
      <c r="C2" s="73"/>
      <c r="D2" s="73"/>
      <c r="E2" s="197"/>
      <c r="F2" s="86" t="s">
        <v>5</v>
      </c>
      <c r="G2" s="73"/>
      <c r="H2" s="72"/>
      <c r="I2" s="197"/>
      <c r="J2" s="69" t="s">
        <v>6</v>
      </c>
      <c r="K2" s="83"/>
      <c r="L2" s="69"/>
      <c r="M2" s="197"/>
      <c r="N2" s="69"/>
      <c r="O2" s="71"/>
      <c r="P2" s="94"/>
      <c r="Q2" s="197"/>
      <c r="R2" s="86"/>
      <c r="S2" s="71"/>
      <c r="T2" s="116"/>
      <c r="U2" s="86"/>
      <c r="V2" s="71"/>
      <c r="W2" s="116"/>
    </row>
    <row r="3" spans="1:23" ht="38.25">
      <c r="A3" s="69" t="s">
        <v>19</v>
      </c>
      <c r="B3" s="155">
        <v>56.19</v>
      </c>
      <c r="C3" s="156" t="s">
        <v>184</v>
      </c>
      <c r="D3" s="156">
        <v>40650</v>
      </c>
      <c r="E3" s="197"/>
      <c r="F3" s="179">
        <v>100.28</v>
      </c>
      <c r="G3" s="168" t="s">
        <v>120</v>
      </c>
      <c r="H3" s="154">
        <v>40755</v>
      </c>
      <c r="I3" s="197"/>
      <c r="J3" s="87">
        <v>92.43</v>
      </c>
      <c r="K3" s="75" t="s">
        <v>48</v>
      </c>
      <c r="L3" s="74">
        <v>40342</v>
      </c>
      <c r="M3" s="197"/>
      <c r="N3" s="87">
        <v>55.97</v>
      </c>
      <c r="O3" s="75" t="s">
        <v>135</v>
      </c>
      <c r="P3" s="95">
        <v>40449</v>
      </c>
      <c r="Q3" s="197"/>
      <c r="R3" s="87">
        <v>54.98</v>
      </c>
      <c r="S3" s="75" t="s">
        <v>120</v>
      </c>
      <c r="T3" s="117">
        <v>40299</v>
      </c>
      <c r="U3" s="155">
        <v>54.03</v>
      </c>
      <c r="V3" s="156" t="s">
        <v>47</v>
      </c>
      <c r="W3" s="166">
        <v>40664</v>
      </c>
    </row>
    <row r="4" spans="1:23" ht="25.5">
      <c r="A4" s="69" t="s">
        <v>8</v>
      </c>
      <c r="B4" s="155">
        <v>50.18</v>
      </c>
      <c r="C4" s="156" t="s">
        <v>127</v>
      </c>
      <c r="D4" s="156">
        <v>40649</v>
      </c>
      <c r="E4" s="197"/>
      <c r="F4" s="137">
        <v>92.48</v>
      </c>
      <c r="G4" s="79" t="s">
        <v>127</v>
      </c>
      <c r="H4" s="74">
        <v>40341</v>
      </c>
      <c r="I4" s="197"/>
      <c r="J4" s="87">
        <v>84.16</v>
      </c>
      <c r="K4" s="75" t="s">
        <v>127</v>
      </c>
      <c r="L4" s="74">
        <v>40342</v>
      </c>
      <c r="M4" s="197"/>
      <c r="N4" s="155">
        <v>51.53</v>
      </c>
      <c r="O4" s="156" t="s">
        <v>195</v>
      </c>
      <c r="P4" s="175">
        <v>40783</v>
      </c>
      <c r="Q4" s="197"/>
      <c r="R4" s="87">
        <v>53.45</v>
      </c>
      <c r="S4" s="75" t="s">
        <v>49</v>
      </c>
      <c r="T4" s="117">
        <v>40299</v>
      </c>
      <c r="U4" s="155">
        <v>46.54</v>
      </c>
      <c r="V4" s="156" t="s">
        <v>127</v>
      </c>
      <c r="W4" s="166">
        <v>40664</v>
      </c>
    </row>
    <row r="5" spans="1:23" ht="25.5">
      <c r="A5" s="69" t="s">
        <v>7</v>
      </c>
      <c r="B5" s="155">
        <v>51.1</v>
      </c>
      <c r="C5" s="156" t="s">
        <v>55</v>
      </c>
      <c r="D5" s="156">
        <v>40649</v>
      </c>
      <c r="E5" s="197"/>
      <c r="F5" s="137">
        <v>87.13</v>
      </c>
      <c r="G5" s="79" t="s">
        <v>128</v>
      </c>
      <c r="H5" s="74">
        <v>40341</v>
      </c>
      <c r="I5" s="197"/>
      <c r="J5" s="87">
        <v>79.44</v>
      </c>
      <c r="K5" s="75" t="s">
        <v>128</v>
      </c>
      <c r="L5" s="74">
        <v>40342</v>
      </c>
      <c r="M5" s="197"/>
      <c r="N5" s="87">
        <v>49.85</v>
      </c>
      <c r="O5" s="75" t="s">
        <v>55</v>
      </c>
      <c r="P5" s="95">
        <v>40355</v>
      </c>
      <c r="Q5" s="197"/>
      <c r="R5" s="88">
        <v>48.47</v>
      </c>
      <c r="S5" s="75" t="s">
        <v>52</v>
      </c>
      <c r="T5" s="117">
        <v>40300</v>
      </c>
      <c r="U5" s="159">
        <v>45.54</v>
      </c>
      <c r="V5" s="156" t="s">
        <v>55</v>
      </c>
      <c r="W5" s="166">
        <v>40664</v>
      </c>
    </row>
    <row r="6" spans="1:23" ht="25.5">
      <c r="A6" s="69" t="s">
        <v>11</v>
      </c>
      <c r="B6" s="87">
        <v>47.63</v>
      </c>
      <c r="C6" s="75" t="s">
        <v>58</v>
      </c>
      <c r="D6" s="75">
        <v>40349</v>
      </c>
      <c r="E6" s="197"/>
      <c r="F6" s="87">
        <v>84.24</v>
      </c>
      <c r="G6" s="78" t="s">
        <v>32</v>
      </c>
      <c r="H6" s="74">
        <v>38122</v>
      </c>
      <c r="I6" s="197"/>
      <c r="J6" s="87">
        <v>76.33</v>
      </c>
      <c r="K6" s="75" t="s">
        <v>42</v>
      </c>
      <c r="L6" s="74">
        <v>40026</v>
      </c>
      <c r="M6" s="197"/>
      <c r="N6" s="89">
        <v>46.8</v>
      </c>
      <c r="O6" s="138" t="s">
        <v>58</v>
      </c>
      <c r="P6" s="95">
        <v>40450</v>
      </c>
      <c r="Q6" s="197"/>
      <c r="R6" s="89">
        <v>48.04</v>
      </c>
      <c r="S6" s="75" t="s">
        <v>58</v>
      </c>
      <c r="T6" s="117">
        <v>40300</v>
      </c>
      <c r="U6" s="167"/>
      <c r="V6" s="156"/>
      <c r="W6" s="166"/>
    </row>
    <row r="7" spans="1:23" ht="25.5">
      <c r="A7" s="69" t="s">
        <v>13</v>
      </c>
      <c r="B7" s="155">
        <v>51.05</v>
      </c>
      <c r="C7" s="156" t="s">
        <v>182</v>
      </c>
      <c r="D7" s="156">
        <v>40650</v>
      </c>
      <c r="E7" s="197"/>
      <c r="F7" s="87">
        <v>83.7</v>
      </c>
      <c r="G7" s="75" t="s">
        <v>32</v>
      </c>
      <c r="H7" s="74">
        <v>38816</v>
      </c>
      <c r="I7" s="197"/>
      <c r="J7" s="87">
        <v>74.54</v>
      </c>
      <c r="K7" s="75" t="s">
        <v>32</v>
      </c>
      <c r="L7" s="74">
        <v>38907</v>
      </c>
      <c r="M7" s="197"/>
      <c r="N7" s="89">
        <v>46.89</v>
      </c>
      <c r="O7" s="115" t="s">
        <v>32</v>
      </c>
      <c r="P7" s="96">
        <v>37871</v>
      </c>
      <c r="Q7" s="197"/>
      <c r="R7" s="89">
        <v>50.58</v>
      </c>
      <c r="S7" s="75" t="s">
        <v>98</v>
      </c>
      <c r="T7" s="117">
        <v>40299</v>
      </c>
      <c r="U7" s="167">
        <v>50.53</v>
      </c>
      <c r="V7" s="156" t="s">
        <v>84</v>
      </c>
      <c r="W7" s="166">
        <v>40664</v>
      </c>
    </row>
    <row r="8" spans="1:23" ht="25.5">
      <c r="A8" s="69" t="s">
        <v>12</v>
      </c>
      <c r="B8" s="88">
        <v>45.52</v>
      </c>
      <c r="C8" s="78" t="s">
        <v>33</v>
      </c>
      <c r="D8" s="75">
        <v>40349</v>
      </c>
      <c r="E8" s="197"/>
      <c r="F8" s="87">
        <v>82.09</v>
      </c>
      <c r="G8" s="75" t="s">
        <v>33</v>
      </c>
      <c r="H8" s="74">
        <v>40278</v>
      </c>
      <c r="I8" s="197"/>
      <c r="J8" s="87">
        <v>74.56</v>
      </c>
      <c r="K8" s="75" t="s">
        <v>33</v>
      </c>
      <c r="L8" s="77">
        <v>40391</v>
      </c>
      <c r="M8" s="197"/>
      <c r="N8" s="89">
        <v>45.24</v>
      </c>
      <c r="O8" s="115" t="s">
        <v>33</v>
      </c>
      <c r="P8" s="96">
        <v>40054</v>
      </c>
      <c r="Q8" s="197"/>
      <c r="R8" s="88">
        <v>46.68</v>
      </c>
      <c r="S8" s="79" t="s">
        <v>123</v>
      </c>
      <c r="T8" s="117">
        <v>40300</v>
      </c>
      <c r="U8" s="159">
        <v>42.32</v>
      </c>
      <c r="V8" s="168" t="s">
        <v>190</v>
      </c>
      <c r="W8" s="166">
        <v>40664</v>
      </c>
    </row>
    <row r="9" spans="1:23" ht="25.5">
      <c r="A9" s="69" t="s">
        <v>24</v>
      </c>
      <c r="B9" s="159">
        <v>51.34</v>
      </c>
      <c r="C9" s="160" t="s">
        <v>155</v>
      </c>
      <c r="D9" s="156">
        <v>40650</v>
      </c>
      <c r="E9" s="197"/>
      <c r="F9" s="87">
        <v>93.52</v>
      </c>
      <c r="G9" s="75" t="s">
        <v>34</v>
      </c>
      <c r="H9" s="74">
        <v>37823</v>
      </c>
      <c r="I9" s="197"/>
      <c r="J9" s="87">
        <v>83.89</v>
      </c>
      <c r="K9" s="78" t="s">
        <v>34</v>
      </c>
      <c r="L9" s="74">
        <v>37850</v>
      </c>
      <c r="M9" s="197"/>
      <c r="N9" s="167">
        <v>53.34</v>
      </c>
      <c r="O9" s="167" t="s">
        <v>191</v>
      </c>
      <c r="P9" s="175">
        <v>40783</v>
      </c>
      <c r="Q9" s="197"/>
      <c r="R9" s="88">
        <v>54.48</v>
      </c>
      <c r="S9" s="115" t="s">
        <v>99</v>
      </c>
      <c r="T9" s="117">
        <v>40299</v>
      </c>
      <c r="U9" s="159">
        <v>48.56</v>
      </c>
      <c r="V9" s="169" t="s">
        <v>39</v>
      </c>
      <c r="W9" s="166">
        <v>40664</v>
      </c>
    </row>
    <row r="10" spans="1:23" ht="25.5">
      <c r="A10" s="69" t="s">
        <v>25</v>
      </c>
      <c r="B10" s="88">
        <v>53.95</v>
      </c>
      <c r="C10" s="78" t="s">
        <v>65</v>
      </c>
      <c r="D10" s="84">
        <v>40349</v>
      </c>
      <c r="E10" s="197"/>
      <c r="F10" s="88">
        <v>88.04</v>
      </c>
      <c r="G10" s="75" t="s">
        <v>35</v>
      </c>
      <c r="H10" s="74">
        <v>39915</v>
      </c>
      <c r="I10" s="197"/>
      <c r="J10" s="87">
        <v>80.03</v>
      </c>
      <c r="K10" s="75" t="s">
        <v>35</v>
      </c>
      <c r="L10" s="74">
        <v>39977</v>
      </c>
      <c r="M10" s="197"/>
      <c r="N10" s="89">
        <v>49.1</v>
      </c>
      <c r="O10" s="115" t="s">
        <v>35</v>
      </c>
      <c r="P10" s="96">
        <v>39991</v>
      </c>
      <c r="Q10" s="197"/>
      <c r="R10" s="88">
        <v>52.47</v>
      </c>
      <c r="S10" s="79" t="s">
        <v>65</v>
      </c>
      <c r="T10" s="117">
        <v>40300</v>
      </c>
      <c r="U10" s="159">
        <v>46.09</v>
      </c>
      <c r="V10" s="168" t="s">
        <v>159</v>
      </c>
      <c r="W10" s="166">
        <v>40664</v>
      </c>
    </row>
    <row r="11" spans="1:23" ht="25.5">
      <c r="A11" s="69" t="s">
        <v>16</v>
      </c>
      <c r="B11" s="87">
        <v>50.26</v>
      </c>
      <c r="C11" s="75" t="s">
        <v>100</v>
      </c>
      <c r="D11" s="114" t="s">
        <v>101</v>
      </c>
      <c r="E11" s="197"/>
      <c r="F11" s="155">
        <v>92.65</v>
      </c>
      <c r="G11" s="160" t="s">
        <v>95</v>
      </c>
      <c r="H11" s="154">
        <v>40755</v>
      </c>
      <c r="I11" s="197"/>
      <c r="J11" s="155">
        <v>84.17</v>
      </c>
      <c r="K11" s="160" t="s">
        <v>95</v>
      </c>
      <c r="L11" s="177">
        <v>40389</v>
      </c>
      <c r="M11" s="197"/>
      <c r="N11" s="167">
        <v>50.14</v>
      </c>
      <c r="O11" s="169" t="s">
        <v>95</v>
      </c>
      <c r="P11" s="173">
        <v>40782</v>
      </c>
      <c r="Q11" s="197"/>
      <c r="R11" s="88">
        <v>52.16</v>
      </c>
      <c r="S11" s="79" t="s">
        <v>124</v>
      </c>
      <c r="T11" s="117">
        <v>40300</v>
      </c>
      <c r="U11" s="159">
        <v>47.43</v>
      </c>
      <c r="V11" s="168" t="s">
        <v>95</v>
      </c>
      <c r="W11" s="166">
        <v>40664</v>
      </c>
    </row>
    <row r="12" spans="1:23" ht="25.5">
      <c r="A12" s="69" t="s">
        <v>10</v>
      </c>
      <c r="B12" s="155">
        <v>48.09</v>
      </c>
      <c r="C12" s="156" t="s">
        <v>132</v>
      </c>
      <c r="D12" s="156">
        <v>40649</v>
      </c>
      <c r="E12" s="197"/>
      <c r="F12" s="155">
        <v>90.71</v>
      </c>
      <c r="G12" s="156" t="s">
        <v>181</v>
      </c>
      <c r="H12" s="154">
        <v>40685</v>
      </c>
      <c r="I12" s="197"/>
      <c r="J12" s="155">
        <v>81.14</v>
      </c>
      <c r="K12" s="160" t="s">
        <v>181</v>
      </c>
      <c r="L12" s="177">
        <v>40389</v>
      </c>
      <c r="M12" s="197"/>
      <c r="N12" s="89">
        <v>47.78</v>
      </c>
      <c r="O12" s="115" t="s">
        <v>132</v>
      </c>
      <c r="P12" s="95">
        <v>40450</v>
      </c>
      <c r="Q12" s="197"/>
      <c r="R12" s="88">
        <v>50.15</v>
      </c>
      <c r="S12" s="115" t="s">
        <v>114</v>
      </c>
      <c r="T12" s="117">
        <v>40300</v>
      </c>
      <c r="U12" s="159">
        <v>46.86</v>
      </c>
      <c r="V12" s="169" t="s">
        <v>114</v>
      </c>
      <c r="W12" s="166">
        <v>40664</v>
      </c>
    </row>
    <row r="13" spans="1:23" ht="24.75" customHeight="1">
      <c r="A13" s="69" t="s">
        <v>20</v>
      </c>
      <c r="B13" s="155">
        <v>45.49</v>
      </c>
      <c r="C13" s="156" t="s">
        <v>125</v>
      </c>
      <c r="D13" s="156">
        <v>40649</v>
      </c>
      <c r="E13" s="197"/>
      <c r="F13" s="87">
        <v>85.41</v>
      </c>
      <c r="G13" s="75" t="s">
        <v>31</v>
      </c>
      <c r="H13" s="74">
        <v>40027</v>
      </c>
      <c r="I13" s="197"/>
      <c r="J13" s="87">
        <v>78.18</v>
      </c>
      <c r="K13" s="75" t="s">
        <v>31</v>
      </c>
      <c r="L13" s="74">
        <v>40342</v>
      </c>
      <c r="M13" s="197"/>
      <c r="N13" s="167">
        <v>45.55</v>
      </c>
      <c r="O13" s="169" t="s">
        <v>133</v>
      </c>
      <c r="P13" s="173">
        <v>40783</v>
      </c>
      <c r="Q13" s="197"/>
      <c r="R13" s="88">
        <v>47.24</v>
      </c>
      <c r="S13" s="79" t="s">
        <v>31</v>
      </c>
      <c r="T13" s="117">
        <v>40300</v>
      </c>
      <c r="U13" s="159"/>
      <c r="V13" s="168"/>
      <c r="W13" s="166"/>
    </row>
    <row r="14" spans="1:23" ht="24.75" customHeight="1">
      <c r="A14" s="69" t="s">
        <v>15</v>
      </c>
      <c r="B14" s="87">
        <v>45.24</v>
      </c>
      <c r="C14" s="75" t="s">
        <v>102</v>
      </c>
      <c r="D14" s="114" t="s">
        <v>103</v>
      </c>
      <c r="E14" s="197"/>
      <c r="F14" s="87">
        <v>81.74</v>
      </c>
      <c r="G14" s="75" t="s">
        <v>37</v>
      </c>
      <c r="H14" s="74">
        <v>38123</v>
      </c>
      <c r="I14" s="197"/>
      <c r="J14" s="155">
        <v>73.94</v>
      </c>
      <c r="K14" s="156" t="s">
        <v>42</v>
      </c>
      <c r="L14" s="177">
        <v>40389</v>
      </c>
      <c r="M14" s="197"/>
      <c r="N14" s="167">
        <v>45.31</v>
      </c>
      <c r="O14" s="169" t="s">
        <v>42</v>
      </c>
      <c r="P14" s="173">
        <v>40783</v>
      </c>
      <c r="Q14" s="197"/>
      <c r="R14" s="88">
        <v>48.83</v>
      </c>
      <c r="S14" s="115" t="s">
        <v>115</v>
      </c>
      <c r="T14" s="117">
        <v>40300</v>
      </c>
      <c r="U14" s="159">
        <v>42.48</v>
      </c>
      <c r="V14" s="169" t="s">
        <v>42</v>
      </c>
      <c r="W14" s="166">
        <v>40664</v>
      </c>
    </row>
    <row r="15" spans="1:23" ht="24" customHeight="1">
      <c r="A15" s="69" t="s">
        <v>18</v>
      </c>
      <c r="B15" s="87">
        <v>44.5</v>
      </c>
      <c r="C15" s="75" t="s">
        <v>32</v>
      </c>
      <c r="D15" s="75">
        <v>39234</v>
      </c>
      <c r="E15" s="197"/>
      <c r="F15" s="87">
        <v>79.28</v>
      </c>
      <c r="G15" s="75" t="s">
        <v>32</v>
      </c>
      <c r="H15" s="74">
        <v>39298</v>
      </c>
      <c r="I15" s="197"/>
      <c r="J15" s="87">
        <v>72.25</v>
      </c>
      <c r="K15" s="75" t="s">
        <v>32</v>
      </c>
      <c r="L15" s="74">
        <v>40342</v>
      </c>
      <c r="M15" s="197"/>
      <c r="N15" s="89">
        <v>43.92</v>
      </c>
      <c r="O15" s="115" t="s">
        <v>32</v>
      </c>
      <c r="P15" s="96">
        <v>39256</v>
      </c>
      <c r="Q15" s="197"/>
      <c r="R15" s="88">
        <v>53.63</v>
      </c>
      <c r="S15" s="79" t="s">
        <v>121</v>
      </c>
      <c r="T15" s="117">
        <v>40300</v>
      </c>
      <c r="U15" s="159"/>
      <c r="V15" s="168"/>
      <c r="W15" s="166"/>
    </row>
    <row r="16" spans="1:23" ht="24" customHeight="1">
      <c r="A16" s="69" t="s">
        <v>17</v>
      </c>
      <c r="B16" s="87">
        <v>45.12</v>
      </c>
      <c r="C16" s="75" t="s">
        <v>104</v>
      </c>
      <c r="D16" s="114" t="s">
        <v>105</v>
      </c>
      <c r="E16" s="197"/>
      <c r="F16" s="87">
        <v>83.98</v>
      </c>
      <c r="G16" s="75" t="s">
        <v>38</v>
      </c>
      <c r="H16" s="74">
        <v>38487</v>
      </c>
      <c r="I16" s="197"/>
      <c r="J16" s="87">
        <v>76.23</v>
      </c>
      <c r="K16" s="75" t="s">
        <v>43</v>
      </c>
      <c r="L16" s="74">
        <v>40026</v>
      </c>
      <c r="M16" s="197"/>
      <c r="N16" s="89">
        <v>45.38</v>
      </c>
      <c r="O16" s="115" t="s">
        <v>96</v>
      </c>
      <c r="P16" s="96">
        <v>39266</v>
      </c>
      <c r="Q16" s="197"/>
      <c r="R16" s="88">
        <v>49.37</v>
      </c>
      <c r="S16" s="115" t="s">
        <v>46</v>
      </c>
      <c r="T16" s="117">
        <v>40300</v>
      </c>
      <c r="U16" s="159">
        <v>43.84</v>
      </c>
      <c r="V16" s="170" t="s">
        <v>189</v>
      </c>
      <c r="W16" s="166">
        <v>40664</v>
      </c>
    </row>
    <row r="17" spans="1:23" ht="25.5">
      <c r="A17" s="69" t="s">
        <v>28</v>
      </c>
      <c r="B17" s="155">
        <v>49.89</v>
      </c>
      <c r="C17" s="156" t="s">
        <v>106</v>
      </c>
      <c r="D17" s="156">
        <v>40650</v>
      </c>
      <c r="E17" s="197"/>
      <c r="F17" s="179">
        <v>92.07</v>
      </c>
      <c r="G17" s="168" t="s">
        <v>106</v>
      </c>
      <c r="H17" s="154">
        <v>40755</v>
      </c>
      <c r="I17" s="197"/>
      <c r="J17" s="87">
        <v>82.46</v>
      </c>
      <c r="K17" s="75" t="s">
        <v>129</v>
      </c>
      <c r="L17" s="77">
        <v>40391</v>
      </c>
      <c r="M17" s="197"/>
      <c r="N17" s="174">
        <v>49.84</v>
      </c>
      <c r="O17" s="156" t="s">
        <v>106</v>
      </c>
      <c r="P17" s="173">
        <v>40783</v>
      </c>
      <c r="Q17" s="197"/>
      <c r="R17" s="88">
        <v>52.21</v>
      </c>
      <c r="S17" s="139" t="s">
        <v>122</v>
      </c>
      <c r="T17" s="117">
        <v>40300</v>
      </c>
      <c r="U17" s="159">
        <v>46.55</v>
      </c>
      <c r="V17" s="171" t="s">
        <v>106</v>
      </c>
      <c r="W17" s="166">
        <v>40664</v>
      </c>
    </row>
    <row r="18" spans="1:23" ht="25.5">
      <c r="A18" s="69" t="s">
        <v>9</v>
      </c>
      <c r="B18" s="87">
        <v>47.3</v>
      </c>
      <c r="C18" s="75" t="s">
        <v>74</v>
      </c>
      <c r="D18" s="114" t="s">
        <v>131</v>
      </c>
      <c r="E18" s="197"/>
      <c r="F18" s="87">
        <v>78.96</v>
      </c>
      <c r="G18" s="75" t="s">
        <v>39</v>
      </c>
      <c r="H18" s="74">
        <v>38122</v>
      </c>
      <c r="I18" s="197"/>
      <c r="J18" s="87">
        <v>73.09</v>
      </c>
      <c r="K18" s="75" t="s">
        <v>39</v>
      </c>
      <c r="L18" s="74">
        <v>38102</v>
      </c>
      <c r="M18" s="197"/>
      <c r="N18" s="89">
        <v>45.87</v>
      </c>
      <c r="O18" s="115" t="s">
        <v>97</v>
      </c>
      <c r="P18" s="96">
        <v>35652</v>
      </c>
      <c r="Q18" s="197"/>
      <c r="R18" s="88">
        <v>44.82</v>
      </c>
      <c r="S18" s="115" t="s">
        <v>116</v>
      </c>
      <c r="T18" s="117">
        <v>40300</v>
      </c>
      <c r="U18" s="159">
        <v>43.54</v>
      </c>
      <c r="V18" s="169" t="s">
        <v>188</v>
      </c>
      <c r="W18" s="166">
        <v>40664</v>
      </c>
    </row>
    <row r="19" spans="1:23" ht="26.25" customHeight="1">
      <c r="A19" s="69" t="s">
        <v>21</v>
      </c>
      <c r="B19" s="87">
        <v>41.09</v>
      </c>
      <c r="C19" s="75" t="s">
        <v>107</v>
      </c>
      <c r="D19" s="114" t="s">
        <v>108</v>
      </c>
      <c r="E19" s="197"/>
      <c r="F19" s="87">
        <v>79.53</v>
      </c>
      <c r="G19" s="75" t="s">
        <v>40</v>
      </c>
      <c r="H19" s="74">
        <v>37121</v>
      </c>
      <c r="I19" s="197"/>
      <c r="J19" s="87">
        <v>72.01</v>
      </c>
      <c r="K19" s="75" t="s">
        <v>38</v>
      </c>
      <c r="L19" s="74">
        <v>39977</v>
      </c>
      <c r="M19" s="197"/>
      <c r="N19" s="89">
        <v>43.66</v>
      </c>
      <c r="O19" s="115" t="s">
        <v>38</v>
      </c>
      <c r="P19" s="96">
        <v>40055</v>
      </c>
      <c r="Q19" s="197"/>
      <c r="R19" s="90"/>
      <c r="S19" s="85" t="s">
        <v>45</v>
      </c>
      <c r="T19" s="96"/>
      <c r="U19" s="159">
        <v>41.76</v>
      </c>
      <c r="V19" s="172" t="s">
        <v>187</v>
      </c>
      <c r="W19" s="166">
        <v>40664</v>
      </c>
    </row>
    <row r="20" spans="1:23" ht="26.25" customHeight="1">
      <c r="A20" s="69" t="s">
        <v>22</v>
      </c>
      <c r="B20" s="87">
        <v>41.32</v>
      </c>
      <c r="C20" s="75" t="s">
        <v>109</v>
      </c>
      <c r="D20" s="114" t="s">
        <v>108</v>
      </c>
      <c r="E20" s="197"/>
      <c r="F20" s="155">
        <v>80.84</v>
      </c>
      <c r="G20" s="156" t="s">
        <v>35</v>
      </c>
      <c r="H20" s="154">
        <v>40685</v>
      </c>
      <c r="I20" s="197"/>
      <c r="J20" s="155">
        <v>74.21</v>
      </c>
      <c r="K20" s="160" t="s">
        <v>192</v>
      </c>
      <c r="L20" s="177">
        <v>40389</v>
      </c>
      <c r="M20" s="197"/>
      <c r="N20" s="89">
        <v>48.53</v>
      </c>
      <c r="O20" s="115" t="s">
        <v>35</v>
      </c>
      <c r="P20" s="96">
        <v>40719</v>
      </c>
      <c r="Q20" s="197"/>
      <c r="R20" s="88">
        <v>43.44</v>
      </c>
      <c r="S20" s="115" t="s">
        <v>117</v>
      </c>
      <c r="T20" s="117">
        <v>40300</v>
      </c>
      <c r="U20" s="159">
        <v>41.19</v>
      </c>
      <c r="V20" s="169" t="s">
        <v>35</v>
      </c>
      <c r="W20" s="166">
        <v>40664</v>
      </c>
    </row>
    <row r="21" spans="1:23" ht="25.5" customHeight="1">
      <c r="A21" s="69" t="s">
        <v>23</v>
      </c>
      <c r="B21" s="87">
        <v>40.78</v>
      </c>
      <c r="C21" s="75" t="s">
        <v>110</v>
      </c>
      <c r="D21" s="114" t="s">
        <v>111</v>
      </c>
      <c r="E21" s="197"/>
      <c r="F21" s="87">
        <v>75.77</v>
      </c>
      <c r="G21" s="75" t="s">
        <v>41</v>
      </c>
      <c r="H21" s="74">
        <v>38935</v>
      </c>
      <c r="I21" s="197"/>
      <c r="J21" s="87">
        <v>67.1</v>
      </c>
      <c r="K21" s="78" t="s">
        <v>41</v>
      </c>
      <c r="L21" s="74">
        <v>39977</v>
      </c>
      <c r="M21" s="197"/>
      <c r="N21" s="167">
        <v>40.91</v>
      </c>
      <c r="O21" s="169" t="s">
        <v>32</v>
      </c>
      <c r="P21" s="173">
        <v>40783</v>
      </c>
      <c r="Q21" s="197"/>
      <c r="R21" s="88">
        <v>41.38</v>
      </c>
      <c r="S21" s="115" t="s">
        <v>118</v>
      </c>
      <c r="T21" s="117">
        <v>40300</v>
      </c>
      <c r="U21" s="159">
        <v>39.96</v>
      </c>
      <c r="V21" s="169" t="s">
        <v>77</v>
      </c>
      <c r="W21" s="166">
        <v>40664</v>
      </c>
    </row>
    <row r="22" spans="1:23" ht="25.5">
      <c r="A22" s="69" t="s">
        <v>14</v>
      </c>
      <c r="B22" s="155">
        <v>37.45</v>
      </c>
      <c r="C22" s="156" t="s">
        <v>134</v>
      </c>
      <c r="D22" s="161" t="s">
        <v>183</v>
      </c>
      <c r="E22" s="197"/>
      <c r="F22" s="88">
        <v>71.11</v>
      </c>
      <c r="G22" s="79" t="s">
        <v>134</v>
      </c>
      <c r="H22" s="77">
        <v>40390</v>
      </c>
      <c r="I22" s="197"/>
      <c r="J22" s="88">
        <v>64.59</v>
      </c>
      <c r="K22" s="79" t="s">
        <v>134</v>
      </c>
      <c r="L22" s="77">
        <v>40391</v>
      </c>
      <c r="M22" s="197"/>
      <c r="N22" s="89">
        <v>39.2</v>
      </c>
      <c r="O22" s="115" t="s">
        <v>134</v>
      </c>
      <c r="P22" s="95">
        <v>40450</v>
      </c>
      <c r="Q22" s="197"/>
      <c r="R22" s="88">
        <v>39.36</v>
      </c>
      <c r="S22" s="115" t="s">
        <v>119</v>
      </c>
      <c r="T22" s="117">
        <v>40300</v>
      </c>
      <c r="U22" s="159">
        <v>37.03</v>
      </c>
      <c r="V22" s="169" t="s">
        <v>96</v>
      </c>
      <c r="W22" s="166">
        <v>40664</v>
      </c>
    </row>
    <row r="23" spans="1:23" ht="25.5">
      <c r="A23" s="69" t="s">
        <v>29</v>
      </c>
      <c r="B23" s="87">
        <v>36.15</v>
      </c>
      <c r="C23" s="78" t="s">
        <v>113</v>
      </c>
      <c r="D23" s="114" t="s">
        <v>112</v>
      </c>
      <c r="E23" s="197"/>
      <c r="F23" s="155">
        <v>71.11</v>
      </c>
      <c r="G23" s="156" t="s">
        <v>194</v>
      </c>
      <c r="H23" s="154">
        <v>40755</v>
      </c>
      <c r="I23" s="197"/>
      <c r="J23" s="87">
        <v>63.98</v>
      </c>
      <c r="K23" s="75" t="s">
        <v>130</v>
      </c>
      <c r="L23" s="74">
        <v>40342</v>
      </c>
      <c r="M23" s="197"/>
      <c r="N23" s="89"/>
      <c r="O23" s="85" t="s">
        <v>45</v>
      </c>
      <c r="P23" s="96"/>
      <c r="Q23" s="197"/>
      <c r="R23" s="88">
        <v>38.51</v>
      </c>
      <c r="S23" s="79" t="s">
        <v>56</v>
      </c>
      <c r="T23" s="117">
        <v>40300</v>
      </c>
      <c r="U23" s="159">
        <v>35.74</v>
      </c>
      <c r="V23" s="168" t="s">
        <v>186</v>
      </c>
      <c r="W23" s="166">
        <v>40664</v>
      </c>
    </row>
    <row r="24" spans="18:21" ht="12.75">
      <c r="R24" s="87"/>
      <c r="U24" s="87"/>
    </row>
    <row r="25" spans="1:17" ht="12.75">
      <c r="A25" s="80"/>
      <c r="B25" s="91"/>
      <c r="C25" s="113"/>
      <c r="D25" s="92"/>
      <c r="E25" s="80"/>
      <c r="I25" s="80"/>
      <c r="M25" s="80"/>
      <c r="Q25" s="80"/>
    </row>
    <row r="26" spans="1:17" ht="12.75">
      <c r="A26" s="123">
        <f>(Records!N11)/52.12*100</f>
        <v>96.20107444359172</v>
      </c>
      <c r="C26" s="75"/>
      <c r="D26" s="84"/>
      <c r="E26" s="77"/>
      <c r="I26" s="77"/>
      <c r="M26" s="77"/>
      <c r="Q26" s="77"/>
    </row>
    <row r="27" ht="12.75">
      <c r="A27" s="123">
        <f>(Records!N11)/57.84*100</f>
        <v>86.68741355463347</v>
      </c>
    </row>
    <row r="28" spans="1:17" ht="12.75">
      <c r="A28" s="81"/>
      <c r="C28" s="78"/>
      <c r="D28" s="93"/>
      <c r="E28" s="82"/>
      <c r="I28" s="82"/>
      <c r="M28" s="82"/>
      <c r="Q28" s="82"/>
    </row>
    <row r="29" ht="12.75">
      <c r="A29" s="80"/>
    </row>
  </sheetData>
  <mergeCells count="4">
    <mergeCell ref="E1:E23"/>
    <mergeCell ref="I1:I23"/>
    <mergeCell ref="M1:M23"/>
    <mergeCell ref="Q1:Q23"/>
  </mergeCells>
  <printOptions/>
  <pageMargins left="0.75" right="0.75" top="1" bottom="1" header="0.5" footer="0.5"/>
  <pageSetup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showGridLines="0" view="pageBreakPreview" zoomScale="60" zoomScaleNormal="75" workbookViewId="0" topLeftCell="A1">
      <selection activeCell="O64" sqref="A1:O64"/>
    </sheetView>
  </sheetViews>
  <sheetFormatPr defaultColWidth="9.140625" defaultRowHeight="12.75"/>
  <cols>
    <col min="1" max="1" width="19.421875" style="0" customWidth="1"/>
    <col min="2" max="2" width="7.7109375" style="21" customWidth="1"/>
    <col min="3" max="3" width="7.421875" style="1" customWidth="1"/>
    <col min="5" max="5" width="8.7109375" style="0" customWidth="1"/>
    <col min="6" max="7" width="9.8515625" style="0" customWidth="1"/>
    <col min="8" max="8" width="10.140625" style="0" customWidth="1"/>
    <col min="9" max="9" width="10.00390625" style="0" customWidth="1"/>
    <col min="10" max="10" width="12.57421875" style="0" customWidth="1"/>
    <col min="11" max="12" width="10.28125" style="0" customWidth="1"/>
    <col min="13" max="13" width="13.00390625" style="0" customWidth="1"/>
    <col min="14" max="14" width="10.140625" style="0" customWidth="1"/>
    <col min="15" max="15" width="10.28125" style="0" bestFit="1" customWidth="1"/>
    <col min="16" max="16" width="23.8515625" style="24" customWidth="1"/>
    <col min="17" max="17" width="13.28125" style="0" customWidth="1"/>
  </cols>
  <sheetData>
    <row r="1" spans="1:18" s="18" customFormat="1" ht="26.25" thickBot="1">
      <c r="A1" s="103" t="s">
        <v>0</v>
      </c>
      <c r="B1" s="14" t="s">
        <v>26</v>
      </c>
      <c r="C1" s="14" t="s">
        <v>1</v>
      </c>
      <c r="D1" s="14" t="s">
        <v>168</v>
      </c>
      <c r="E1" s="14" t="s">
        <v>169</v>
      </c>
      <c r="F1" s="14" t="s">
        <v>170</v>
      </c>
      <c r="G1" s="14" t="s">
        <v>171</v>
      </c>
      <c r="H1" s="14" t="s">
        <v>172</v>
      </c>
      <c r="I1" s="14" t="s">
        <v>173</v>
      </c>
      <c r="J1" s="14" t="s">
        <v>174</v>
      </c>
      <c r="K1" s="14" t="s">
        <v>175</v>
      </c>
      <c r="L1" s="14" t="s">
        <v>176</v>
      </c>
      <c r="M1" s="14" t="s">
        <v>177</v>
      </c>
      <c r="N1" s="14" t="s">
        <v>178</v>
      </c>
      <c r="O1" s="15" t="s">
        <v>2</v>
      </c>
      <c r="P1" s="16"/>
      <c r="Q1" s="17"/>
      <c r="R1" s="16"/>
    </row>
    <row r="2" spans="1:18" s="8" customFormat="1" ht="13.5" thickBot="1">
      <c r="A2" s="62" t="s">
        <v>90</v>
      </c>
      <c r="B2" s="19"/>
      <c r="C2" s="2"/>
      <c r="D2" s="2"/>
      <c r="E2" s="2"/>
      <c r="F2" s="109"/>
      <c r="G2" s="2"/>
      <c r="H2" s="2"/>
      <c r="I2" s="2"/>
      <c r="J2" s="2"/>
      <c r="K2" s="2"/>
      <c r="L2" s="2"/>
      <c r="M2" s="2"/>
      <c r="N2" s="2"/>
      <c r="O2" s="30"/>
      <c r="P2" s="23"/>
      <c r="Q2" s="7"/>
      <c r="R2" s="6"/>
    </row>
    <row r="3" spans="1:18" s="48" customFormat="1" ht="12.75">
      <c r="A3" s="38" t="s">
        <v>47</v>
      </c>
      <c r="B3" s="39" t="s">
        <v>19</v>
      </c>
      <c r="C3" s="99"/>
      <c r="D3" s="150">
        <v>95.18</v>
      </c>
      <c r="E3" s="180">
        <v>86.48</v>
      </c>
      <c r="F3" s="123">
        <v>100</v>
      </c>
      <c r="G3" s="118">
        <v>91.42</v>
      </c>
      <c r="H3" s="151">
        <v>93.58</v>
      </c>
      <c r="I3" s="29"/>
      <c r="J3" s="151">
        <v>92.63</v>
      </c>
      <c r="K3" s="118">
        <v>94.73</v>
      </c>
      <c r="L3" s="123">
        <v>92.53</v>
      </c>
      <c r="M3" s="118">
        <v>91.48</v>
      </c>
      <c r="N3" s="33"/>
      <c r="O3" s="31">
        <f>SUM(D3:N3)-E3</f>
        <v>751.55</v>
      </c>
      <c r="P3" s="23"/>
      <c r="Q3" s="47"/>
      <c r="R3" s="23"/>
    </row>
    <row r="4" spans="1:18" s="48" customFormat="1" ht="12.75">
      <c r="A4" s="38" t="s">
        <v>148</v>
      </c>
      <c r="B4" s="39" t="s">
        <v>8</v>
      </c>
      <c r="C4" s="99" t="s">
        <v>67</v>
      </c>
      <c r="D4" s="162"/>
      <c r="E4" s="141">
        <v>88.14</v>
      </c>
      <c r="F4" s="111">
        <v>84.31</v>
      </c>
      <c r="G4" s="33"/>
      <c r="H4" s="108">
        <v>85.74</v>
      </c>
      <c r="I4" s="111"/>
      <c r="J4" s="29"/>
      <c r="K4" s="33"/>
      <c r="L4" s="33"/>
      <c r="M4" s="33"/>
      <c r="N4" s="123">
        <v>83.73</v>
      </c>
      <c r="O4" s="31">
        <f>SUM(D4:N4)</f>
        <v>341.92</v>
      </c>
      <c r="P4" s="23"/>
      <c r="Q4" s="47"/>
      <c r="R4" s="23"/>
    </row>
    <row r="5" spans="1:18" s="48" customFormat="1" ht="12.75" hidden="1">
      <c r="A5" s="38" t="s">
        <v>149</v>
      </c>
      <c r="B5" s="39" t="s">
        <v>8</v>
      </c>
      <c r="C5" s="99"/>
      <c r="D5" s="52"/>
      <c r="E5" s="140"/>
      <c r="F5" s="33"/>
      <c r="G5" s="140"/>
      <c r="H5" s="33"/>
      <c r="I5" s="29"/>
      <c r="J5" s="29"/>
      <c r="K5" s="33"/>
      <c r="L5" s="33"/>
      <c r="M5" s="33"/>
      <c r="N5" s="33"/>
      <c r="O5" s="31"/>
      <c r="P5" s="23"/>
      <c r="Q5" s="47"/>
      <c r="R5" s="23"/>
    </row>
    <row r="6" spans="1:18" s="48" customFormat="1" ht="12.75">
      <c r="A6" s="38" t="s">
        <v>50</v>
      </c>
      <c r="B6" s="39" t="s">
        <v>8</v>
      </c>
      <c r="C6" s="99"/>
      <c r="D6" s="106"/>
      <c r="E6" s="141"/>
      <c r="F6" s="111"/>
      <c r="G6" s="111">
        <v>87.32</v>
      </c>
      <c r="H6" s="108">
        <v>86.35</v>
      </c>
      <c r="I6" s="33"/>
      <c r="J6" s="33"/>
      <c r="K6" s="124"/>
      <c r="L6" s="29"/>
      <c r="M6" s="124"/>
      <c r="N6" s="33"/>
      <c r="O6" s="31">
        <f>SUM(D6:N6)</f>
        <v>173.67</v>
      </c>
      <c r="P6" s="23"/>
      <c r="Q6" s="47"/>
      <c r="R6" s="23"/>
    </row>
    <row r="7" spans="1:18" s="48" customFormat="1" ht="12.75">
      <c r="A7" s="38" t="s">
        <v>83</v>
      </c>
      <c r="B7" s="39" t="s">
        <v>8</v>
      </c>
      <c r="C7" s="99"/>
      <c r="D7" s="106">
        <v>94.27</v>
      </c>
      <c r="E7" s="141"/>
      <c r="F7" s="111">
        <v>94.63</v>
      </c>
      <c r="G7" s="111">
        <v>93.02</v>
      </c>
      <c r="H7" s="108">
        <v>94.27</v>
      </c>
      <c r="I7" s="33"/>
      <c r="J7" s="108">
        <v>94.71</v>
      </c>
      <c r="K7" s="111">
        <v>94.36</v>
      </c>
      <c r="L7" s="123">
        <v>93.4</v>
      </c>
      <c r="M7" s="111">
        <v>96.49</v>
      </c>
      <c r="N7" s="33"/>
      <c r="O7" s="31">
        <f>SUM(D7:N7)</f>
        <v>755.1499999999999</v>
      </c>
      <c r="P7" s="23"/>
      <c r="Q7" s="47"/>
      <c r="R7" s="23"/>
    </row>
    <row r="8" spans="1:18" s="48" customFormat="1" ht="12.75">
      <c r="A8" s="38" t="s">
        <v>93</v>
      </c>
      <c r="B8" s="39" t="s">
        <v>8</v>
      </c>
      <c r="C8" s="99"/>
      <c r="D8" s="106"/>
      <c r="E8" s="141"/>
      <c r="F8" s="111"/>
      <c r="G8" s="111">
        <v>86.71</v>
      </c>
      <c r="H8" s="33"/>
      <c r="I8" s="111"/>
      <c r="J8" s="33"/>
      <c r="K8" s="33"/>
      <c r="L8" s="58"/>
      <c r="M8" s="111">
        <v>90.3</v>
      </c>
      <c r="N8" s="33"/>
      <c r="O8" s="31">
        <f>SUM(D8:N8)</f>
        <v>177.01</v>
      </c>
      <c r="P8" s="23"/>
      <c r="Q8" s="47"/>
      <c r="R8" s="23"/>
    </row>
    <row r="9" spans="1:16" ht="12.75">
      <c r="A9" s="38" t="s">
        <v>49</v>
      </c>
      <c r="B9" s="39" t="s">
        <v>8</v>
      </c>
      <c r="C9" s="99"/>
      <c r="D9" s="106">
        <v>93.7</v>
      </c>
      <c r="E9" s="123">
        <v>92.34</v>
      </c>
      <c r="F9" s="111">
        <v>93.06</v>
      </c>
      <c r="G9" s="141"/>
      <c r="H9" s="127"/>
      <c r="I9" s="111">
        <v>89.35</v>
      </c>
      <c r="J9" s="108">
        <v>96.63</v>
      </c>
      <c r="K9" s="49"/>
      <c r="L9" s="49"/>
      <c r="M9" s="111"/>
      <c r="N9" s="111"/>
      <c r="O9" s="31">
        <f>SUM(D9:N9)</f>
        <v>465.08000000000004</v>
      </c>
      <c r="P9" s="55"/>
    </row>
    <row r="10" spans="1:16" ht="12.75">
      <c r="A10" s="38" t="s">
        <v>150</v>
      </c>
      <c r="B10" s="39" t="s">
        <v>8</v>
      </c>
      <c r="C10" s="99"/>
      <c r="D10" s="106"/>
      <c r="E10" s="163"/>
      <c r="F10" s="111">
        <v>80.93</v>
      </c>
      <c r="G10" s="141"/>
      <c r="H10" s="111">
        <v>86.97</v>
      </c>
      <c r="I10" s="111"/>
      <c r="J10" s="111"/>
      <c r="K10" s="49"/>
      <c r="L10" s="49"/>
      <c r="M10" s="111"/>
      <c r="N10" s="123">
        <v>75.09</v>
      </c>
      <c r="O10" s="31">
        <f>SUM(D10:N10)</f>
        <v>242.99</v>
      </c>
      <c r="P10" s="55"/>
    </row>
    <row r="11" spans="1:18" s="48" customFormat="1" ht="12.75" hidden="1">
      <c r="A11" s="38" t="s">
        <v>51</v>
      </c>
      <c r="B11" s="39" t="s">
        <v>7</v>
      </c>
      <c r="C11" s="99"/>
      <c r="D11" s="106"/>
      <c r="E11" s="163"/>
      <c r="F11" s="111"/>
      <c r="G11" s="141"/>
      <c r="H11" s="111"/>
      <c r="I11" s="111"/>
      <c r="J11" s="33"/>
      <c r="K11" s="111"/>
      <c r="L11" s="111"/>
      <c r="M11" s="33"/>
      <c r="N11" s="111"/>
      <c r="O11" s="31"/>
      <c r="P11" s="23"/>
      <c r="Q11" s="47"/>
      <c r="R11" s="23"/>
    </row>
    <row r="12" spans="1:16" s="11" customFormat="1" ht="12.75">
      <c r="A12" s="38" t="s">
        <v>53</v>
      </c>
      <c r="B12" s="39" t="s">
        <v>7</v>
      </c>
      <c r="C12" s="99"/>
      <c r="D12" s="52"/>
      <c r="E12" s="164"/>
      <c r="F12" s="111"/>
      <c r="G12" s="111">
        <v>93.7</v>
      </c>
      <c r="H12" s="111"/>
      <c r="I12" s="111"/>
      <c r="J12" s="49"/>
      <c r="K12" s="49"/>
      <c r="L12" s="49"/>
      <c r="M12" s="49"/>
      <c r="N12" s="49"/>
      <c r="O12" s="31">
        <f aca="true" t="shared" si="0" ref="O12:O17">SUM(D12:N12)</f>
        <v>93.7</v>
      </c>
      <c r="P12" s="22"/>
    </row>
    <row r="13" spans="1:15" ht="12.75">
      <c r="A13" s="145" t="s">
        <v>54</v>
      </c>
      <c r="B13" s="146" t="s">
        <v>7</v>
      </c>
      <c r="C13" s="147"/>
      <c r="D13" s="50"/>
      <c r="E13" s="143"/>
      <c r="F13" s="111">
        <v>96.28</v>
      </c>
      <c r="G13" s="49"/>
      <c r="H13" s="49"/>
      <c r="I13" s="49"/>
      <c r="J13" s="49"/>
      <c r="K13" s="49"/>
      <c r="L13" s="49"/>
      <c r="M13" s="49"/>
      <c r="N13" s="49"/>
      <c r="O13" s="31">
        <f t="shared" si="0"/>
        <v>96.28</v>
      </c>
    </row>
    <row r="14" spans="1:15" ht="12.75">
      <c r="A14" s="38" t="s">
        <v>55</v>
      </c>
      <c r="B14" s="39" t="s">
        <v>7</v>
      </c>
      <c r="C14" s="99"/>
      <c r="D14" s="125">
        <v>97.23</v>
      </c>
      <c r="E14" s="123">
        <v>99.75</v>
      </c>
      <c r="F14" s="111">
        <v>100</v>
      </c>
      <c r="G14" s="126">
        <v>94.93</v>
      </c>
      <c r="H14" s="111">
        <v>98.04</v>
      </c>
      <c r="I14" s="123">
        <v>97.84</v>
      </c>
      <c r="J14" s="111">
        <v>98.42</v>
      </c>
      <c r="K14" s="111"/>
      <c r="L14" s="123">
        <v>98.35</v>
      </c>
      <c r="M14" s="111">
        <v>98.03</v>
      </c>
      <c r="N14" s="123">
        <v>98.08</v>
      </c>
      <c r="O14" s="31">
        <f>SUM(D14:N14)-(D14+G14)</f>
        <v>788.51</v>
      </c>
    </row>
    <row r="15" spans="1:15" ht="12.75">
      <c r="A15" s="38" t="s">
        <v>151</v>
      </c>
      <c r="B15" s="39" t="s">
        <v>7</v>
      </c>
      <c r="C15" s="99"/>
      <c r="D15" s="106"/>
      <c r="E15" s="165"/>
      <c r="F15" s="111">
        <v>73.81</v>
      </c>
      <c r="G15" s="111">
        <v>86.96</v>
      </c>
      <c r="H15" s="111"/>
      <c r="I15" s="111"/>
      <c r="J15" s="108">
        <v>76.73</v>
      </c>
      <c r="K15" s="111"/>
      <c r="L15" s="111"/>
      <c r="M15" s="111"/>
      <c r="N15" s="111"/>
      <c r="O15" s="31">
        <f t="shared" si="0"/>
        <v>237.5</v>
      </c>
    </row>
    <row r="16" spans="1:16" s="56" customFormat="1" ht="12.75">
      <c r="A16" s="38" t="s">
        <v>58</v>
      </c>
      <c r="B16" s="39" t="s">
        <v>11</v>
      </c>
      <c r="C16" s="99"/>
      <c r="D16" s="66"/>
      <c r="E16" s="141">
        <v>98.65</v>
      </c>
      <c r="F16" s="111"/>
      <c r="G16" s="144"/>
      <c r="H16" s="64"/>
      <c r="I16" s="123">
        <v>86.95</v>
      </c>
      <c r="J16" s="111">
        <v>99.38</v>
      </c>
      <c r="K16" s="64"/>
      <c r="L16" s="64"/>
      <c r="M16" s="111">
        <v>96.99</v>
      </c>
      <c r="N16" s="123">
        <v>92.07</v>
      </c>
      <c r="O16" s="31">
        <f t="shared" si="0"/>
        <v>474.04</v>
      </c>
      <c r="P16" s="55"/>
    </row>
    <row r="17" spans="1:16" s="56" customFormat="1" ht="12.75">
      <c r="A17" s="38" t="s">
        <v>84</v>
      </c>
      <c r="B17" s="39" t="s">
        <v>13</v>
      </c>
      <c r="C17" s="99" t="s">
        <v>66</v>
      </c>
      <c r="D17" s="106">
        <v>87.25</v>
      </c>
      <c r="E17" s="141"/>
      <c r="F17" s="111">
        <v>100</v>
      </c>
      <c r="G17" s="144"/>
      <c r="H17" s="64"/>
      <c r="I17" s="111"/>
      <c r="J17" s="65"/>
      <c r="K17" s="64"/>
      <c r="L17" s="64"/>
      <c r="M17" s="111"/>
      <c r="N17" s="64"/>
      <c r="O17" s="31">
        <f t="shared" si="0"/>
        <v>187.25</v>
      </c>
      <c r="P17" s="55"/>
    </row>
    <row r="18" spans="1:16" s="56" customFormat="1" ht="12.75" hidden="1">
      <c r="A18" s="38" t="s">
        <v>152</v>
      </c>
      <c r="B18" s="39" t="s">
        <v>13</v>
      </c>
      <c r="C18" s="99" t="s">
        <v>154</v>
      </c>
      <c r="D18" s="106"/>
      <c r="E18" s="141"/>
      <c r="F18" s="111"/>
      <c r="G18" s="144"/>
      <c r="H18" s="64"/>
      <c r="I18" s="111"/>
      <c r="J18" s="65"/>
      <c r="K18" s="64"/>
      <c r="L18" s="64"/>
      <c r="M18" s="111"/>
      <c r="N18" s="64"/>
      <c r="O18" s="31"/>
      <c r="P18" s="55"/>
    </row>
    <row r="19" spans="1:18" s="48" customFormat="1" ht="12.75">
      <c r="A19" s="38" t="s">
        <v>153</v>
      </c>
      <c r="B19" s="39" t="s">
        <v>12</v>
      </c>
      <c r="C19" s="99"/>
      <c r="D19" s="52"/>
      <c r="E19" s="164"/>
      <c r="F19" s="33"/>
      <c r="G19" s="140"/>
      <c r="H19" s="111"/>
      <c r="I19" s="57" t="s">
        <v>180</v>
      </c>
      <c r="J19" s="33"/>
      <c r="K19" s="33"/>
      <c r="L19" s="33"/>
      <c r="M19" s="29"/>
      <c r="N19" s="29"/>
      <c r="O19" s="31">
        <v>0</v>
      </c>
      <c r="P19" s="23"/>
      <c r="Q19" s="47"/>
      <c r="R19" s="23"/>
    </row>
    <row r="20" spans="1:15" ht="12.75">
      <c r="A20" s="38" t="s">
        <v>60</v>
      </c>
      <c r="B20" s="39" t="s">
        <v>12</v>
      </c>
      <c r="C20" s="99" t="s">
        <v>66</v>
      </c>
      <c r="D20" s="106">
        <v>98.96</v>
      </c>
      <c r="E20" s="108"/>
      <c r="F20" s="111">
        <v>100</v>
      </c>
      <c r="G20" s="111">
        <v>98.36</v>
      </c>
      <c r="H20" s="111">
        <v>98.83</v>
      </c>
      <c r="I20" s="111"/>
      <c r="J20" s="111">
        <v>94.13</v>
      </c>
      <c r="K20" s="111">
        <v>98.6</v>
      </c>
      <c r="L20" s="123">
        <v>98.88</v>
      </c>
      <c r="M20" s="111">
        <v>96.19</v>
      </c>
      <c r="N20" s="49"/>
      <c r="O20" s="31">
        <f>SUM(D20:N20)</f>
        <v>783.95</v>
      </c>
    </row>
    <row r="21" spans="1:15" ht="12.75">
      <c r="A21" s="38" t="s">
        <v>123</v>
      </c>
      <c r="B21" s="39" t="s">
        <v>12</v>
      </c>
      <c r="C21" s="99" t="s">
        <v>66</v>
      </c>
      <c r="D21" s="106">
        <v>97.68</v>
      </c>
      <c r="E21" s="108"/>
      <c r="F21" s="111">
        <v>99.74</v>
      </c>
      <c r="G21" s="111">
        <v>86.23</v>
      </c>
      <c r="H21" s="111">
        <v>98.03</v>
      </c>
      <c r="I21" s="111"/>
      <c r="J21" s="111">
        <v>92.97</v>
      </c>
      <c r="K21" s="111">
        <v>98.2</v>
      </c>
      <c r="L21" s="33">
        <v>98.88</v>
      </c>
      <c r="M21" s="111">
        <v>94.51</v>
      </c>
      <c r="N21" s="49"/>
      <c r="O21" s="31">
        <f>SUM(D21:N21)</f>
        <v>766.2400000000001</v>
      </c>
    </row>
    <row r="22" spans="1:18" s="8" customFormat="1" ht="12.75">
      <c r="A22" s="38" t="s">
        <v>85</v>
      </c>
      <c r="B22" s="39" t="s">
        <v>24</v>
      </c>
      <c r="C22" s="99"/>
      <c r="D22" s="106"/>
      <c r="E22" s="126"/>
      <c r="F22" s="111"/>
      <c r="G22" s="141"/>
      <c r="H22" s="111"/>
      <c r="I22" s="27"/>
      <c r="J22" s="111"/>
      <c r="K22" s="111"/>
      <c r="L22" s="111"/>
      <c r="M22" s="111">
        <v>93.68</v>
      </c>
      <c r="N22" s="51"/>
      <c r="O22" s="31">
        <f>SUM(D22:N22)-G22</f>
        <v>93.68</v>
      </c>
      <c r="P22" s="23"/>
      <c r="Q22" s="7"/>
      <c r="R22" s="6"/>
    </row>
    <row r="23" spans="1:18" s="8" customFormat="1" ht="12.75">
      <c r="A23" s="38" t="s">
        <v>86</v>
      </c>
      <c r="B23" s="39" t="s">
        <v>24</v>
      </c>
      <c r="C23" s="99"/>
      <c r="D23" s="157" t="s">
        <v>180</v>
      </c>
      <c r="E23" s="111">
        <v>83.66</v>
      </c>
      <c r="F23" s="108"/>
      <c r="G23" s="142"/>
      <c r="H23" s="33"/>
      <c r="I23" s="123">
        <v>77.08</v>
      </c>
      <c r="J23" s="111">
        <v>92.45</v>
      </c>
      <c r="K23" s="33"/>
      <c r="L23" s="111">
        <v>88.73</v>
      </c>
      <c r="M23" s="111">
        <v>93.42</v>
      </c>
      <c r="N23" s="111"/>
      <c r="O23" s="31">
        <f>SUM(D23:N23)</f>
        <v>435.34000000000003</v>
      </c>
      <c r="P23" s="23"/>
      <c r="Q23" s="7"/>
      <c r="R23" s="6"/>
    </row>
    <row r="24" spans="1:18" s="8" customFormat="1" ht="12.75">
      <c r="A24" s="38" t="s">
        <v>62</v>
      </c>
      <c r="B24" s="39" t="s">
        <v>24</v>
      </c>
      <c r="C24" s="99"/>
      <c r="D24" s="106"/>
      <c r="E24" s="108"/>
      <c r="F24" s="108"/>
      <c r="G24" s="141"/>
      <c r="H24" s="111"/>
      <c r="I24" s="27"/>
      <c r="J24" s="111"/>
      <c r="K24" s="111">
        <v>91.79</v>
      </c>
      <c r="L24" s="111">
        <v>92.51</v>
      </c>
      <c r="M24" s="111"/>
      <c r="N24" s="51"/>
      <c r="O24" s="31">
        <f>SUM(D24:N24)</f>
        <v>184.3</v>
      </c>
      <c r="P24" s="23"/>
      <c r="Q24" s="7"/>
      <c r="R24" s="6"/>
    </row>
    <row r="25" spans="1:18" s="8" customFormat="1" ht="12.75">
      <c r="A25" s="38" t="s">
        <v>155</v>
      </c>
      <c r="B25" s="39" t="s">
        <v>24</v>
      </c>
      <c r="C25" s="99"/>
      <c r="D25" s="106"/>
      <c r="E25" s="111">
        <v>100.41</v>
      </c>
      <c r="F25" s="108"/>
      <c r="G25" s="141"/>
      <c r="H25" s="111"/>
      <c r="I25" s="111">
        <v>96.89</v>
      </c>
      <c r="J25" s="111"/>
      <c r="K25" s="111"/>
      <c r="L25" s="111"/>
      <c r="M25" s="111"/>
      <c r="N25" s="111">
        <v>94.76</v>
      </c>
      <c r="O25" s="31">
        <f aca="true" t="shared" si="1" ref="O25:O31">SUM(D25:N25)</f>
        <v>292.06</v>
      </c>
      <c r="P25" s="23"/>
      <c r="Q25" s="7"/>
      <c r="R25" s="6"/>
    </row>
    <row r="26" spans="1:18" s="8" customFormat="1" ht="12.75">
      <c r="A26" s="38" t="s">
        <v>156</v>
      </c>
      <c r="B26" s="39" t="s">
        <v>24</v>
      </c>
      <c r="C26" s="99"/>
      <c r="D26" s="106"/>
      <c r="E26" s="108"/>
      <c r="F26" s="108"/>
      <c r="G26" s="141"/>
      <c r="H26" s="111"/>
      <c r="I26" s="111">
        <v>75.85</v>
      </c>
      <c r="J26" s="111">
        <v>86.81</v>
      </c>
      <c r="K26" s="111"/>
      <c r="L26" s="111"/>
      <c r="M26" s="111">
        <v>86.76</v>
      </c>
      <c r="N26" s="111">
        <v>77.66</v>
      </c>
      <c r="O26" s="31">
        <f t="shared" si="1"/>
        <v>327.08000000000004</v>
      </c>
      <c r="P26" s="23"/>
      <c r="Q26" s="7"/>
      <c r="R26" s="6"/>
    </row>
    <row r="27" spans="1:18" s="8" customFormat="1" ht="12.75">
      <c r="A27" s="38" t="s">
        <v>94</v>
      </c>
      <c r="B27" s="39" t="s">
        <v>25</v>
      </c>
      <c r="C27" s="99"/>
      <c r="D27" s="52"/>
      <c r="E27" s="63"/>
      <c r="F27" s="111">
        <v>93.53</v>
      </c>
      <c r="G27" s="111"/>
      <c r="H27" s="111"/>
      <c r="I27" s="111"/>
      <c r="J27" s="111"/>
      <c r="K27" s="111"/>
      <c r="L27" s="111"/>
      <c r="M27" s="111"/>
      <c r="N27" s="111">
        <v>95.23</v>
      </c>
      <c r="O27" s="31">
        <f t="shared" si="1"/>
        <v>188.76</v>
      </c>
      <c r="P27" s="23"/>
      <c r="Q27" s="7"/>
      <c r="R27" s="6"/>
    </row>
    <row r="28" spans="1:18" s="8" customFormat="1" ht="12.75">
      <c r="A28" s="38" t="s">
        <v>65</v>
      </c>
      <c r="B28" s="39" t="s">
        <v>25</v>
      </c>
      <c r="C28" s="99"/>
      <c r="D28" s="125"/>
      <c r="E28" s="111"/>
      <c r="F28" s="121" t="s">
        <v>180</v>
      </c>
      <c r="G28" s="111"/>
      <c r="H28" s="111"/>
      <c r="I28" s="121" t="s">
        <v>180</v>
      </c>
      <c r="J28" s="111">
        <v>88.29</v>
      </c>
      <c r="K28" s="111">
        <v>87.07</v>
      </c>
      <c r="L28" s="111">
        <v>89.57</v>
      </c>
      <c r="M28" s="126"/>
      <c r="N28" s="111">
        <v>93.5</v>
      </c>
      <c r="O28" s="31">
        <f t="shared" si="1"/>
        <v>358.43</v>
      </c>
      <c r="P28" s="23"/>
      <c r="Q28" s="7"/>
      <c r="R28" s="6"/>
    </row>
    <row r="29" spans="1:18" s="8" customFormat="1" ht="12.75">
      <c r="A29" s="38" t="s">
        <v>157</v>
      </c>
      <c r="B29" s="39" t="s">
        <v>25</v>
      </c>
      <c r="C29" s="99" t="s">
        <v>67</v>
      </c>
      <c r="D29" s="125">
        <v>81.14</v>
      </c>
      <c r="E29" s="111"/>
      <c r="F29" s="126">
        <v>80.35</v>
      </c>
      <c r="G29" s="111">
        <v>83.55</v>
      </c>
      <c r="H29" s="111">
        <v>84.52</v>
      </c>
      <c r="I29" s="111">
        <v>84.43</v>
      </c>
      <c r="J29" s="111">
        <v>82.12</v>
      </c>
      <c r="K29" s="111">
        <v>84.55</v>
      </c>
      <c r="L29" s="111">
        <v>85.92</v>
      </c>
      <c r="M29" s="111">
        <v>85.04</v>
      </c>
      <c r="N29" s="111">
        <v>89.95</v>
      </c>
      <c r="O29" s="31">
        <f>SUM(D29:N29)-(D29+F29)</f>
        <v>680.0799999999999</v>
      </c>
      <c r="P29" s="23"/>
      <c r="Q29" s="7"/>
      <c r="R29" s="6"/>
    </row>
    <row r="30" spans="1:18" s="8" customFormat="1" ht="12.75">
      <c r="A30" s="38" t="s">
        <v>158</v>
      </c>
      <c r="B30" s="39" t="s">
        <v>25</v>
      </c>
      <c r="C30" s="99" t="s">
        <v>67</v>
      </c>
      <c r="D30" s="106">
        <v>87.4</v>
      </c>
      <c r="E30" s="111"/>
      <c r="F30" s="111"/>
      <c r="G30" s="111"/>
      <c r="H30" s="111"/>
      <c r="I30" s="123">
        <v>89.75</v>
      </c>
      <c r="J30" s="111"/>
      <c r="K30" s="111"/>
      <c r="L30" s="33"/>
      <c r="M30" s="126"/>
      <c r="N30" s="111">
        <v>93.37</v>
      </c>
      <c r="O30" s="31">
        <f t="shared" si="1"/>
        <v>270.52</v>
      </c>
      <c r="P30" s="23"/>
      <c r="Q30" s="7"/>
      <c r="R30" s="6"/>
    </row>
    <row r="31" spans="1:18" s="8" customFormat="1" ht="13.5" thickBot="1">
      <c r="A31" s="38" t="s">
        <v>159</v>
      </c>
      <c r="B31" s="39" t="s">
        <v>25</v>
      </c>
      <c r="C31" s="99" t="s">
        <v>67</v>
      </c>
      <c r="D31" s="125"/>
      <c r="E31" s="111"/>
      <c r="F31" s="111">
        <v>100</v>
      </c>
      <c r="G31" s="111">
        <v>91.06</v>
      </c>
      <c r="H31" s="111">
        <v>95.8</v>
      </c>
      <c r="I31" s="111">
        <v>96.25</v>
      </c>
      <c r="J31" s="111">
        <v>94.28</v>
      </c>
      <c r="K31" s="111"/>
      <c r="L31" s="111">
        <v>95.54</v>
      </c>
      <c r="M31" s="111">
        <v>93.51</v>
      </c>
      <c r="N31" s="111">
        <v>99.78</v>
      </c>
      <c r="O31" s="31">
        <f t="shared" si="1"/>
        <v>766.2199999999999</v>
      </c>
      <c r="P31" s="23"/>
      <c r="Q31" s="7"/>
      <c r="R31" s="6"/>
    </row>
    <row r="32" spans="1:15" s="10" customFormat="1" ht="13.5" thickBot="1">
      <c r="A32" s="5" t="s">
        <v>91</v>
      </c>
      <c r="B32" s="20"/>
      <c r="C32" s="12"/>
      <c r="D32" s="9"/>
      <c r="E32" s="9"/>
      <c r="F32" s="9"/>
      <c r="G32" s="9"/>
      <c r="H32" s="9"/>
      <c r="I32" s="9"/>
      <c r="J32" s="9"/>
      <c r="K32" s="42"/>
      <c r="L32" s="43"/>
      <c r="M32" s="44"/>
      <c r="N32" s="44"/>
      <c r="O32" s="110"/>
    </row>
    <row r="33" spans="1:15" ht="12.75">
      <c r="A33" s="38" t="s">
        <v>160</v>
      </c>
      <c r="B33" s="39" t="s">
        <v>16</v>
      </c>
      <c r="C33" s="99" t="s">
        <v>66</v>
      </c>
      <c r="D33" s="106">
        <v>92.76</v>
      </c>
      <c r="E33" s="70"/>
      <c r="F33" s="111">
        <v>92.85</v>
      </c>
      <c r="G33" s="111">
        <v>93.31</v>
      </c>
      <c r="H33" s="111">
        <v>96.81</v>
      </c>
      <c r="I33" s="118"/>
      <c r="J33" s="33"/>
      <c r="K33" s="111"/>
      <c r="L33" s="111">
        <v>97.19</v>
      </c>
      <c r="M33" s="111">
        <v>86.78</v>
      </c>
      <c r="N33" s="111"/>
      <c r="O33" s="31">
        <f>SUM(D33:N33)</f>
        <v>559.7</v>
      </c>
    </row>
    <row r="34" spans="1:15" ht="12.75">
      <c r="A34" s="38" t="s">
        <v>69</v>
      </c>
      <c r="B34" s="39" t="s">
        <v>16</v>
      </c>
      <c r="C34" s="99" t="s">
        <v>66</v>
      </c>
      <c r="D34" s="106">
        <v>97.64</v>
      </c>
      <c r="E34" s="111">
        <v>90.31</v>
      </c>
      <c r="F34" s="111">
        <v>94.5</v>
      </c>
      <c r="G34" s="111">
        <v>90.41</v>
      </c>
      <c r="H34" s="28"/>
      <c r="I34" s="126">
        <v>85.49</v>
      </c>
      <c r="J34" s="33"/>
      <c r="K34" s="111">
        <v>96.13</v>
      </c>
      <c r="L34" s="111">
        <v>95.23</v>
      </c>
      <c r="M34" s="111">
        <v>88.92</v>
      </c>
      <c r="N34" s="111">
        <v>86.6</v>
      </c>
      <c r="O34" s="31">
        <f>SUM(D34:N34)-I34</f>
        <v>739.74</v>
      </c>
    </row>
    <row r="35" spans="1:15" ht="12.75">
      <c r="A35" s="38" t="s">
        <v>95</v>
      </c>
      <c r="B35" s="39" t="s">
        <v>16</v>
      </c>
      <c r="C35" s="99" t="s">
        <v>66</v>
      </c>
      <c r="D35" s="106">
        <v>99.21</v>
      </c>
      <c r="E35" s="111">
        <v>97.01</v>
      </c>
      <c r="F35" s="111">
        <v>100</v>
      </c>
      <c r="G35" s="111">
        <v>100.62</v>
      </c>
      <c r="H35" s="28"/>
      <c r="I35" s="126">
        <v>92.76</v>
      </c>
      <c r="J35" s="111">
        <v>100.36</v>
      </c>
      <c r="K35" s="111">
        <v>101.88</v>
      </c>
      <c r="L35" s="111">
        <v>101.58</v>
      </c>
      <c r="M35" s="111">
        <v>99.62</v>
      </c>
      <c r="N35" s="126">
        <v>96.38</v>
      </c>
      <c r="O35" s="31">
        <f>SUM(D35:N35)-(I35+N35)</f>
        <v>800.2800000000001</v>
      </c>
    </row>
    <row r="36" spans="1:16" s="149" customFormat="1" ht="12.75">
      <c r="A36" s="38" t="s">
        <v>36</v>
      </c>
      <c r="B36" s="39" t="s">
        <v>16</v>
      </c>
      <c r="C36" s="99"/>
      <c r="D36" s="106">
        <v>99.25</v>
      </c>
      <c r="E36" s="111">
        <v>90.43</v>
      </c>
      <c r="F36" s="111">
        <v>98.32</v>
      </c>
      <c r="G36" s="111">
        <v>99.55</v>
      </c>
      <c r="H36" s="111"/>
      <c r="I36" s="111"/>
      <c r="J36" s="111">
        <v>92.69</v>
      </c>
      <c r="K36" s="111">
        <v>99.1</v>
      </c>
      <c r="L36" s="111">
        <v>99.76</v>
      </c>
      <c r="M36" s="111">
        <v>92.15</v>
      </c>
      <c r="N36" s="33"/>
      <c r="O36" s="31">
        <f>SUM(D36:N36)</f>
        <v>771.25</v>
      </c>
      <c r="P36" s="24"/>
    </row>
    <row r="37" spans="1:15" ht="12.75">
      <c r="A37" s="38" t="s">
        <v>87</v>
      </c>
      <c r="B37" s="39" t="s">
        <v>16</v>
      </c>
      <c r="C37" s="99"/>
      <c r="D37" s="106">
        <v>97.55</v>
      </c>
      <c r="E37" s="107"/>
      <c r="F37" s="111">
        <v>97.51</v>
      </c>
      <c r="G37" s="111">
        <v>96.83</v>
      </c>
      <c r="H37" s="111">
        <v>97.17</v>
      </c>
      <c r="I37" s="111">
        <v>82.8</v>
      </c>
      <c r="J37" s="111"/>
      <c r="K37" s="121" t="s">
        <v>180</v>
      </c>
      <c r="L37" s="111">
        <v>96.04</v>
      </c>
      <c r="M37" s="111"/>
      <c r="N37" s="123">
        <v>90.43</v>
      </c>
      <c r="O37" s="31">
        <f>SUM(D37:N37)</f>
        <v>658.3299999999999</v>
      </c>
    </row>
    <row r="38" spans="1:15" ht="12.75" hidden="1">
      <c r="A38" s="38" t="s">
        <v>161</v>
      </c>
      <c r="B38" s="39" t="s">
        <v>16</v>
      </c>
      <c r="C38" s="99"/>
      <c r="D38" s="107"/>
      <c r="E38" s="107"/>
      <c r="F38" s="111"/>
      <c r="G38" s="148"/>
      <c r="H38" s="148"/>
      <c r="I38" s="29"/>
      <c r="J38" s="111"/>
      <c r="K38" s="111"/>
      <c r="L38" s="148"/>
      <c r="M38" s="111"/>
      <c r="N38" s="33"/>
      <c r="O38" s="31"/>
    </row>
    <row r="39" spans="1:15" ht="12.75">
      <c r="A39" s="38" t="s">
        <v>63</v>
      </c>
      <c r="B39" s="39" t="s">
        <v>16</v>
      </c>
      <c r="C39" s="99"/>
      <c r="D39" s="107"/>
      <c r="E39" s="111">
        <v>82.47</v>
      </c>
      <c r="F39" s="111">
        <v>88.72</v>
      </c>
      <c r="G39" s="148"/>
      <c r="H39" s="148"/>
      <c r="I39" s="111">
        <v>80.7</v>
      </c>
      <c r="J39" s="111"/>
      <c r="K39" s="111"/>
      <c r="L39" s="111">
        <v>91.73</v>
      </c>
      <c r="M39" s="111"/>
      <c r="N39" s="33"/>
      <c r="O39" s="31">
        <f aca="true" t="shared" si="2" ref="O39:O48">SUM(D39:N39)</f>
        <v>343.62</v>
      </c>
    </row>
    <row r="40" spans="1:15" ht="12.75">
      <c r="A40" s="38" t="s">
        <v>70</v>
      </c>
      <c r="B40" s="39" t="s">
        <v>10</v>
      </c>
      <c r="C40" s="99"/>
      <c r="D40" s="101"/>
      <c r="E40" s="111">
        <v>94.09</v>
      </c>
      <c r="F40" s="111">
        <v>97.52</v>
      </c>
      <c r="G40" s="26"/>
      <c r="H40" s="34"/>
      <c r="I40" s="111">
        <v>87.21</v>
      </c>
      <c r="J40" s="111">
        <v>92.7</v>
      </c>
      <c r="K40" s="111">
        <v>98.1</v>
      </c>
      <c r="L40" s="111">
        <v>96.6</v>
      </c>
      <c r="M40" s="111">
        <v>91.99</v>
      </c>
      <c r="N40" s="111">
        <v>92.45</v>
      </c>
      <c r="O40" s="31">
        <f t="shared" si="2"/>
        <v>750.6600000000001</v>
      </c>
    </row>
    <row r="41" spans="1:15" ht="12.75">
      <c r="A41" s="38" t="s">
        <v>162</v>
      </c>
      <c r="B41" s="39" t="s">
        <v>10</v>
      </c>
      <c r="C41" s="99" t="s">
        <v>67</v>
      </c>
      <c r="D41" s="101"/>
      <c r="E41" s="111">
        <v>85.28</v>
      </c>
      <c r="F41" s="111">
        <v>94.95</v>
      </c>
      <c r="G41" s="111">
        <v>93.9</v>
      </c>
      <c r="H41" s="34"/>
      <c r="I41" s="111">
        <v>82.71</v>
      </c>
      <c r="J41" s="29"/>
      <c r="K41" s="111">
        <v>95.58</v>
      </c>
      <c r="L41" s="111">
        <v>94.58</v>
      </c>
      <c r="M41" s="33"/>
      <c r="N41" s="111">
        <v>87.06</v>
      </c>
      <c r="O41" s="31">
        <f t="shared" si="2"/>
        <v>634.06</v>
      </c>
    </row>
    <row r="42" spans="1:15" ht="12.75">
      <c r="A42" s="38" t="s">
        <v>88</v>
      </c>
      <c r="B42" s="39" t="s">
        <v>20</v>
      </c>
      <c r="C42" s="99"/>
      <c r="D42" s="106">
        <v>83.33</v>
      </c>
      <c r="E42" s="101"/>
      <c r="F42" s="101"/>
      <c r="G42" s="26"/>
      <c r="H42" s="34"/>
      <c r="I42" s="29"/>
      <c r="J42" s="29"/>
      <c r="K42" s="33"/>
      <c r="L42" s="34"/>
      <c r="M42" s="33"/>
      <c r="N42" s="33"/>
      <c r="O42" s="31">
        <f t="shared" si="2"/>
        <v>83.33</v>
      </c>
    </row>
    <row r="43" spans="1:15" ht="12.75">
      <c r="A43" s="38" t="s">
        <v>89</v>
      </c>
      <c r="B43" s="39" t="s">
        <v>20</v>
      </c>
      <c r="C43" s="99"/>
      <c r="D43" s="101"/>
      <c r="E43" s="101"/>
      <c r="F43" s="101"/>
      <c r="G43" s="111">
        <v>92.54</v>
      </c>
      <c r="H43" s="111">
        <v>92.7</v>
      </c>
      <c r="I43" s="29"/>
      <c r="J43" s="29"/>
      <c r="K43" s="121" t="s">
        <v>180</v>
      </c>
      <c r="L43" s="111">
        <v>93.42</v>
      </c>
      <c r="M43" s="111"/>
      <c r="N43" s="49"/>
      <c r="O43" s="31">
        <f t="shared" si="2"/>
        <v>278.66</v>
      </c>
    </row>
    <row r="44" spans="1:15" ht="12.75">
      <c r="A44" s="38" t="s">
        <v>163</v>
      </c>
      <c r="B44" s="39" t="s">
        <v>15</v>
      </c>
      <c r="C44" s="99"/>
      <c r="D44" s="106">
        <v>92.61</v>
      </c>
      <c r="E44" s="111">
        <v>92.74</v>
      </c>
      <c r="F44" s="111">
        <v>96.74</v>
      </c>
      <c r="G44" s="111">
        <v>94.37</v>
      </c>
      <c r="H44" s="111"/>
      <c r="I44" s="126">
        <v>88.15</v>
      </c>
      <c r="J44" s="111">
        <v>97.46</v>
      </c>
      <c r="K44" s="111">
        <v>95.54</v>
      </c>
      <c r="L44" s="111">
        <v>94.26</v>
      </c>
      <c r="M44" s="111">
        <v>96.46</v>
      </c>
      <c r="N44" s="181">
        <v>90.26</v>
      </c>
      <c r="O44" s="31">
        <f>SUM(D44:N44)-(I44+N44)</f>
        <v>760.1800000000001</v>
      </c>
    </row>
    <row r="45" spans="1:15" ht="13.5" customHeight="1">
      <c r="A45" s="38" t="s">
        <v>71</v>
      </c>
      <c r="B45" s="39" t="s">
        <v>15</v>
      </c>
      <c r="C45" s="99" t="s">
        <v>68</v>
      </c>
      <c r="D45" s="106">
        <v>94.63</v>
      </c>
      <c r="E45" s="111">
        <v>89.18</v>
      </c>
      <c r="F45" s="107"/>
      <c r="G45" s="111">
        <v>92.13</v>
      </c>
      <c r="H45" s="111"/>
      <c r="I45" s="111">
        <v>79.68</v>
      </c>
      <c r="J45" s="29"/>
      <c r="K45" s="111"/>
      <c r="L45" s="34"/>
      <c r="M45" s="33"/>
      <c r="N45" s="111"/>
      <c r="O45" s="31">
        <f t="shared" si="2"/>
        <v>355.62</v>
      </c>
    </row>
    <row r="46" spans="1:15" ht="13.5" customHeight="1">
      <c r="A46" s="38" t="s">
        <v>72</v>
      </c>
      <c r="B46" s="39" t="s">
        <v>15</v>
      </c>
      <c r="C46" s="99" t="s">
        <v>66</v>
      </c>
      <c r="D46" s="106">
        <v>97.8</v>
      </c>
      <c r="E46" s="111">
        <v>95.95</v>
      </c>
      <c r="F46" s="107"/>
      <c r="G46" s="111">
        <v>96.33</v>
      </c>
      <c r="H46" s="111"/>
      <c r="I46" s="111">
        <v>83.44</v>
      </c>
      <c r="J46" s="29"/>
      <c r="K46" s="121"/>
      <c r="L46" s="34"/>
      <c r="M46" s="33"/>
      <c r="N46" s="111"/>
      <c r="O46" s="31">
        <f t="shared" si="2"/>
        <v>373.52</v>
      </c>
    </row>
    <row r="47" spans="1:15" ht="13.5" customHeight="1">
      <c r="A47" s="38" t="s">
        <v>42</v>
      </c>
      <c r="B47" s="39" t="s">
        <v>15</v>
      </c>
      <c r="C47" s="99"/>
      <c r="D47" s="106">
        <v>98.41</v>
      </c>
      <c r="E47" s="121"/>
      <c r="F47" s="111">
        <v>100</v>
      </c>
      <c r="G47" s="111"/>
      <c r="H47" s="111"/>
      <c r="I47" s="111">
        <v>87.18</v>
      </c>
      <c r="J47" s="111">
        <v>100.04</v>
      </c>
      <c r="K47" s="111">
        <v>100.55</v>
      </c>
      <c r="L47" s="111">
        <v>99.45</v>
      </c>
      <c r="M47" s="111">
        <v>101.7</v>
      </c>
      <c r="N47" s="111"/>
      <c r="O47" s="31">
        <f t="shared" si="2"/>
        <v>687.3300000000002</v>
      </c>
    </row>
    <row r="48" spans="1:15" ht="13.5" customHeight="1">
      <c r="A48" s="38" t="s">
        <v>64</v>
      </c>
      <c r="B48" s="39" t="s">
        <v>17</v>
      </c>
      <c r="C48" s="99" t="s">
        <v>193</v>
      </c>
      <c r="D48" s="107"/>
      <c r="E48" s="121"/>
      <c r="F48" s="107"/>
      <c r="G48" s="111"/>
      <c r="H48" s="111"/>
      <c r="I48" s="111">
        <v>71.73</v>
      </c>
      <c r="J48" s="29"/>
      <c r="K48" s="111">
        <v>75.7</v>
      </c>
      <c r="L48" s="111">
        <v>78.19</v>
      </c>
      <c r="M48" s="33"/>
      <c r="N48" s="111" t="s">
        <v>180</v>
      </c>
      <c r="O48" s="31">
        <f t="shared" si="2"/>
        <v>225.62</v>
      </c>
    </row>
    <row r="49" spans="1:15" ht="13.5" customHeight="1">
      <c r="A49" s="38" t="s">
        <v>164</v>
      </c>
      <c r="B49" s="39" t="s">
        <v>17</v>
      </c>
      <c r="C49" s="99"/>
      <c r="D49" s="106"/>
      <c r="E49" s="121"/>
      <c r="F49" s="111">
        <v>84.86</v>
      </c>
      <c r="G49" s="111"/>
      <c r="H49" s="111"/>
      <c r="I49" s="111"/>
      <c r="J49" s="29"/>
      <c r="K49" s="121"/>
      <c r="L49" s="34"/>
      <c r="M49" s="33"/>
      <c r="N49" s="111"/>
      <c r="O49" s="31">
        <f>SUM(D49:N49)</f>
        <v>84.86</v>
      </c>
    </row>
    <row r="50" spans="1:18" s="48" customFormat="1" ht="13.5" thickBot="1">
      <c r="A50" s="38" t="s">
        <v>61</v>
      </c>
      <c r="B50" s="39" t="s">
        <v>17</v>
      </c>
      <c r="C50" s="99"/>
      <c r="D50" s="106">
        <v>95.35</v>
      </c>
      <c r="E50" s="111">
        <v>92.29</v>
      </c>
      <c r="F50" s="111">
        <v>97.6</v>
      </c>
      <c r="G50" s="111">
        <v>92.81</v>
      </c>
      <c r="H50" s="111">
        <v>96.16</v>
      </c>
      <c r="I50" s="126">
        <v>82.35</v>
      </c>
      <c r="J50" s="33"/>
      <c r="K50" s="111">
        <v>96.1</v>
      </c>
      <c r="L50" s="111">
        <v>95.43</v>
      </c>
      <c r="M50" s="123">
        <v>93.62</v>
      </c>
      <c r="N50" s="111"/>
      <c r="O50" s="31">
        <f>SUM(D50:N50)-I50</f>
        <v>759.3600000000001</v>
      </c>
      <c r="P50" s="23"/>
      <c r="Q50" s="47"/>
      <c r="R50" s="23"/>
    </row>
    <row r="51" spans="1:16" ht="13.5" thickBot="1">
      <c r="A51" s="5" t="s">
        <v>92</v>
      </c>
      <c r="B51" s="20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5"/>
      <c r="P51"/>
    </row>
    <row r="52" spans="1:15" ht="12.75">
      <c r="A52" s="97" t="s">
        <v>106</v>
      </c>
      <c r="B52" s="61" t="s">
        <v>28</v>
      </c>
      <c r="C52" s="98"/>
      <c r="D52" s="150"/>
      <c r="E52" s="111">
        <v>100.7</v>
      </c>
      <c r="F52" s="111">
        <v>100</v>
      </c>
      <c r="G52" s="60"/>
      <c r="H52" s="111">
        <v>98.96</v>
      </c>
      <c r="I52" s="126">
        <v>93.67</v>
      </c>
      <c r="J52" s="111">
        <v>100.83</v>
      </c>
      <c r="K52" s="111">
        <v>96.88</v>
      </c>
      <c r="L52" s="111">
        <v>100.15</v>
      </c>
      <c r="M52" s="111">
        <v>100.94</v>
      </c>
      <c r="N52" s="118">
        <v>97.44</v>
      </c>
      <c r="O52" s="31">
        <f>SUM(D52:N52)-I52</f>
        <v>795.9</v>
      </c>
    </row>
    <row r="53" spans="1:15" ht="12.75">
      <c r="A53" s="45" t="s">
        <v>73</v>
      </c>
      <c r="B53" s="46" t="s">
        <v>28</v>
      </c>
      <c r="C53" s="105"/>
      <c r="D53" s="106">
        <v>96.66</v>
      </c>
      <c r="E53" s="107"/>
      <c r="F53" s="111">
        <v>93.47</v>
      </c>
      <c r="G53" s="111">
        <v>95.62</v>
      </c>
      <c r="H53" s="111">
        <v>95.95</v>
      </c>
      <c r="I53" s="34"/>
      <c r="J53" s="34"/>
      <c r="K53" s="111">
        <v>93.55</v>
      </c>
      <c r="L53" s="111">
        <v>96.17</v>
      </c>
      <c r="M53" s="148"/>
      <c r="N53" s="34"/>
      <c r="O53" s="31">
        <f>SUM(D53:N53)</f>
        <v>571.42</v>
      </c>
    </row>
    <row r="54" spans="1:15" ht="12.75" hidden="1">
      <c r="A54" s="45" t="s">
        <v>44</v>
      </c>
      <c r="B54" s="46" t="s">
        <v>9</v>
      </c>
      <c r="C54" s="105"/>
      <c r="D54" s="59"/>
      <c r="E54" s="102"/>
      <c r="F54" s="102"/>
      <c r="G54" s="27"/>
      <c r="H54" s="111"/>
      <c r="I54" s="33"/>
      <c r="J54" s="33"/>
      <c r="K54" s="13"/>
      <c r="L54" s="27"/>
      <c r="M54" s="33"/>
      <c r="N54" s="33"/>
      <c r="O54" s="31"/>
    </row>
    <row r="55" spans="1:16" s="149" customFormat="1" ht="12.75">
      <c r="A55" s="40" t="s">
        <v>74</v>
      </c>
      <c r="B55" s="41" t="s">
        <v>22</v>
      </c>
      <c r="C55" s="99"/>
      <c r="D55" s="106">
        <v>88.63</v>
      </c>
      <c r="E55" s="111">
        <v>70.74</v>
      </c>
      <c r="F55" s="108"/>
      <c r="G55" s="111"/>
      <c r="H55" s="33"/>
      <c r="I55" s="111">
        <v>74.88</v>
      </c>
      <c r="J55" s="111">
        <v>95.4</v>
      </c>
      <c r="K55" s="111">
        <v>94.69</v>
      </c>
      <c r="L55" s="111">
        <v>91.07</v>
      </c>
      <c r="M55" s="111">
        <v>98.92</v>
      </c>
      <c r="N55" s="111">
        <v>82.87</v>
      </c>
      <c r="O55" s="31">
        <f>SUM(D55:N55)</f>
        <v>697.1999999999999</v>
      </c>
      <c r="P55" s="24"/>
    </row>
    <row r="56" spans="1:15" ht="12.75">
      <c r="A56" s="40" t="s">
        <v>165</v>
      </c>
      <c r="B56" s="41" t="s">
        <v>22</v>
      </c>
      <c r="C56" s="99"/>
      <c r="D56" s="52"/>
      <c r="E56" s="111"/>
      <c r="F56" s="111">
        <v>97.44</v>
      </c>
      <c r="G56" s="33"/>
      <c r="H56" s="33"/>
      <c r="I56" s="111">
        <v>77.7</v>
      </c>
      <c r="J56" s="33"/>
      <c r="K56" s="111">
        <v>97.88</v>
      </c>
      <c r="L56" s="111">
        <v>97.92</v>
      </c>
      <c r="M56" s="111"/>
      <c r="N56" s="111">
        <v>86.53</v>
      </c>
      <c r="O56" s="31">
        <f>SUM(D56:N56)</f>
        <v>457.47</v>
      </c>
    </row>
    <row r="57" spans="1:15" ht="12.75">
      <c r="A57" s="40" t="s">
        <v>166</v>
      </c>
      <c r="B57" s="41" t="s">
        <v>23</v>
      </c>
      <c r="C57" s="99" t="s">
        <v>154</v>
      </c>
      <c r="D57" s="106">
        <v>87.18</v>
      </c>
      <c r="E57" s="121" t="s">
        <v>180</v>
      </c>
      <c r="F57" s="63"/>
      <c r="G57" s="33"/>
      <c r="H57" s="33"/>
      <c r="I57" s="111"/>
      <c r="J57" s="33"/>
      <c r="K57" s="111">
        <v>79.52</v>
      </c>
      <c r="L57" s="111">
        <v>85.66</v>
      </c>
      <c r="M57" s="111">
        <v>75.82</v>
      </c>
      <c r="N57" s="111"/>
      <c r="O57" s="31">
        <f aca="true" t="shared" si="3" ref="O57:O64">SUM(D57:N57)</f>
        <v>328.17999999999995</v>
      </c>
    </row>
    <row r="58" spans="1:15" ht="12.75">
      <c r="A58" s="40" t="s">
        <v>167</v>
      </c>
      <c r="B58" s="41" t="s">
        <v>23</v>
      </c>
      <c r="C58" s="99" t="s">
        <v>154</v>
      </c>
      <c r="D58" s="106">
        <v>85.77</v>
      </c>
      <c r="E58" s="126">
        <v>82.7</v>
      </c>
      <c r="F58" s="111">
        <v>92.41</v>
      </c>
      <c r="G58" s="111">
        <v>88.38</v>
      </c>
      <c r="H58" s="111">
        <v>91.54</v>
      </c>
      <c r="I58" s="126">
        <v>75.7</v>
      </c>
      <c r="J58" s="126">
        <v>81.89</v>
      </c>
      <c r="K58" s="111">
        <v>87.48</v>
      </c>
      <c r="L58" s="111">
        <v>90.66</v>
      </c>
      <c r="M58" s="111">
        <v>82.71</v>
      </c>
      <c r="N58" s="111">
        <v>84.29</v>
      </c>
      <c r="O58" s="31">
        <f>SUM(D58:N58)-(E58+I58+J58)</f>
        <v>703.24</v>
      </c>
    </row>
    <row r="59" spans="1:15" ht="12.75">
      <c r="A59" s="40" t="s">
        <v>75</v>
      </c>
      <c r="B59" s="41" t="s">
        <v>23</v>
      </c>
      <c r="C59" s="99"/>
      <c r="D59" s="106">
        <v>90.04</v>
      </c>
      <c r="E59" s="111">
        <v>82.73</v>
      </c>
      <c r="F59" s="111">
        <v>87.4</v>
      </c>
      <c r="G59" s="111">
        <v>87.12</v>
      </c>
      <c r="H59" s="111">
        <v>91.84</v>
      </c>
      <c r="I59" s="126">
        <v>76</v>
      </c>
      <c r="J59" s="111">
        <v>83.79</v>
      </c>
      <c r="K59" s="111"/>
      <c r="L59" s="111"/>
      <c r="M59" s="111">
        <v>81.35</v>
      </c>
      <c r="N59" s="111">
        <v>76.18</v>
      </c>
      <c r="O59" s="182">
        <f>SUM(D59:N59)-I59</f>
        <v>680.45</v>
      </c>
    </row>
    <row r="60" spans="1:15" ht="12.75">
      <c r="A60" s="40" t="s">
        <v>76</v>
      </c>
      <c r="B60" s="41" t="s">
        <v>23</v>
      </c>
      <c r="C60" s="99"/>
      <c r="D60" s="106">
        <v>97.15</v>
      </c>
      <c r="E60" s="111">
        <v>90.46</v>
      </c>
      <c r="F60" s="121" t="s">
        <v>180</v>
      </c>
      <c r="G60" s="111"/>
      <c r="H60" s="111"/>
      <c r="I60" s="111"/>
      <c r="J60" s="111"/>
      <c r="K60" s="111">
        <v>92.44</v>
      </c>
      <c r="L60" s="111">
        <v>95.02</v>
      </c>
      <c r="M60" s="13"/>
      <c r="N60" s="13"/>
      <c r="O60" s="31">
        <f t="shared" si="3"/>
        <v>375.07</v>
      </c>
    </row>
    <row r="61" spans="1:15" ht="12.75">
      <c r="A61" s="40" t="s">
        <v>77</v>
      </c>
      <c r="B61" s="41" t="s">
        <v>23</v>
      </c>
      <c r="C61" s="99"/>
      <c r="D61" s="106">
        <v>95.49</v>
      </c>
      <c r="E61" s="49"/>
      <c r="F61" s="111">
        <v>100</v>
      </c>
      <c r="G61" s="111">
        <v>92.66</v>
      </c>
      <c r="H61" s="111">
        <v>98.54</v>
      </c>
      <c r="I61" s="27"/>
      <c r="J61" s="111"/>
      <c r="K61" s="111"/>
      <c r="L61" s="111"/>
      <c r="M61" s="111">
        <v>94.59</v>
      </c>
      <c r="N61" s="27"/>
      <c r="O61" s="31">
        <f t="shared" si="3"/>
        <v>481.28</v>
      </c>
    </row>
    <row r="62" spans="1:15" ht="12.75">
      <c r="A62" s="38" t="s">
        <v>126</v>
      </c>
      <c r="B62" s="39" t="s">
        <v>23</v>
      </c>
      <c r="C62" s="99"/>
      <c r="D62" s="106">
        <v>89.73</v>
      </c>
      <c r="E62" s="111">
        <v>85.35</v>
      </c>
      <c r="F62" s="111">
        <v>91.36</v>
      </c>
      <c r="G62" s="111"/>
      <c r="H62" s="33"/>
      <c r="I62" s="121" t="s">
        <v>180</v>
      </c>
      <c r="J62" s="111">
        <v>82.23</v>
      </c>
      <c r="K62" s="33"/>
      <c r="L62" s="29"/>
      <c r="M62" s="33"/>
      <c r="N62" s="111"/>
      <c r="O62" s="31">
        <f t="shared" si="3"/>
        <v>348.67</v>
      </c>
    </row>
    <row r="63" spans="1:15" ht="12.75">
      <c r="A63" s="40" t="s">
        <v>78</v>
      </c>
      <c r="B63" s="41" t="s">
        <v>23</v>
      </c>
      <c r="C63" s="99"/>
      <c r="D63" s="106"/>
      <c r="E63" s="111">
        <v>90.46</v>
      </c>
      <c r="F63" s="108"/>
      <c r="G63" s="111">
        <v>92.21</v>
      </c>
      <c r="H63" s="29"/>
      <c r="I63" s="111">
        <v>82.04</v>
      </c>
      <c r="J63" s="111">
        <v>88.9</v>
      </c>
      <c r="K63" s="111">
        <v>91.23</v>
      </c>
      <c r="L63" s="111">
        <v>91.8</v>
      </c>
      <c r="M63" s="111">
        <v>88.01</v>
      </c>
      <c r="N63" s="111">
        <v>86.64</v>
      </c>
      <c r="O63" s="31">
        <f t="shared" si="3"/>
        <v>711.29</v>
      </c>
    </row>
    <row r="64" spans="1:15" ht="13.5" thickBot="1">
      <c r="A64" s="192" t="s">
        <v>179</v>
      </c>
      <c r="B64" s="193" t="s">
        <v>23</v>
      </c>
      <c r="C64" s="100"/>
      <c r="D64" s="158"/>
      <c r="E64" s="194"/>
      <c r="F64" s="195"/>
      <c r="G64" s="176"/>
      <c r="H64" s="176"/>
      <c r="I64" s="119">
        <v>79.25</v>
      </c>
      <c r="J64" s="176"/>
      <c r="K64" s="37"/>
      <c r="L64" s="37"/>
      <c r="M64" s="37"/>
      <c r="N64" s="119">
        <v>84.66</v>
      </c>
      <c r="O64" s="32">
        <f t="shared" si="3"/>
        <v>163.91</v>
      </c>
    </row>
    <row r="65" spans="1:15" ht="13.5" hidden="1" thickBot="1">
      <c r="A65" s="183" t="s">
        <v>57</v>
      </c>
      <c r="B65" s="184" t="s">
        <v>29</v>
      </c>
      <c r="C65" s="185"/>
      <c r="D65" s="186"/>
      <c r="E65" s="187"/>
      <c r="F65" s="188"/>
      <c r="G65" s="189"/>
      <c r="H65" s="189"/>
      <c r="I65" s="189"/>
      <c r="J65" s="189"/>
      <c r="K65" s="190"/>
      <c r="L65" s="190"/>
      <c r="M65" s="189"/>
      <c r="N65" s="189"/>
      <c r="O65" s="191"/>
    </row>
    <row r="72" ht="12.75">
      <c r="O72" s="36"/>
    </row>
  </sheetData>
  <printOptions/>
  <pageMargins left="0.75" right="0.75" top="0.75" bottom="0.75" header="0.5" footer="0.5"/>
  <pageSetup fitToHeight="0" fitToWidth="1" horizontalDpi="360" verticalDpi="360" orientation="landscape" paperSize="9" scale="83" r:id="rId1"/>
  <headerFooter alignWithMargins="0">
    <oddHeader>&amp;CMJ Engineering Lowland Speed Championship</oddHeader>
  </headerFooter>
  <rowBreaks count="1" manualBreakCount="1">
    <brk id="31" max="255" man="1"/>
  </rowBreaks>
  <ignoredErrors>
    <ignoredError sqref="O14 O29 O22 O4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view="pageBreakPreview" zoomScale="60" zoomScaleNormal="75" workbookViewId="0" topLeftCell="A1">
      <selection activeCell="N3" sqref="A1:N3"/>
    </sheetView>
  </sheetViews>
  <sheetFormatPr defaultColWidth="9.140625" defaultRowHeight="12.75"/>
  <cols>
    <col min="1" max="1" width="19.421875" style="0" customWidth="1"/>
    <col min="2" max="2" width="7.7109375" style="21" customWidth="1"/>
    <col min="4" max="5" width="9.8515625" style="0" customWidth="1"/>
    <col min="6" max="8" width="10.140625" style="0" customWidth="1"/>
    <col min="9" max="9" width="12.57421875" style="0" customWidth="1"/>
    <col min="10" max="10" width="10.140625" style="0" customWidth="1"/>
    <col min="11" max="11" width="10.00390625" style="0" customWidth="1"/>
    <col min="12" max="12" width="13.28125" style="0" customWidth="1"/>
    <col min="13" max="13" width="10.28125" style="0" customWidth="1"/>
    <col min="14" max="14" width="10.28125" style="0" bestFit="1" customWidth="1"/>
    <col min="15" max="15" width="9.140625" style="24" customWidth="1"/>
    <col min="16" max="16" width="13.28125" style="0" customWidth="1"/>
  </cols>
  <sheetData>
    <row r="1" spans="1:18" s="18" customFormat="1" ht="26.25" thickBot="1">
      <c r="A1" s="103" t="s">
        <v>0</v>
      </c>
      <c r="B1" s="15" t="s">
        <v>26</v>
      </c>
      <c r="C1" s="14" t="s">
        <v>168</v>
      </c>
      <c r="D1" s="14" t="s">
        <v>169</v>
      </c>
      <c r="E1" s="14" t="s">
        <v>170</v>
      </c>
      <c r="F1" s="14" t="s">
        <v>171</v>
      </c>
      <c r="G1" s="14" t="s">
        <v>172</v>
      </c>
      <c r="H1" s="14" t="s">
        <v>173</v>
      </c>
      <c r="I1" s="14" t="s">
        <v>174</v>
      </c>
      <c r="J1" s="14" t="s">
        <v>175</v>
      </c>
      <c r="K1" s="14" t="s">
        <v>176</v>
      </c>
      <c r="L1" s="14" t="s">
        <v>177</v>
      </c>
      <c r="M1" s="14" t="s">
        <v>178</v>
      </c>
      <c r="N1" s="15" t="s">
        <v>2</v>
      </c>
      <c r="P1" s="16"/>
      <c r="Q1" s="17"/>
      <c r="R1" s="16"/>
    </row>
    <row r="2" spans="1:17" s="8" customFormat="1" ht="12.75">
      <c r="A2" s="38" t="s">
        <v>71</v>
      </c>
      <c r="B2" s="104" t="s">
        <v>15</v>
      </c>
      <c r="C2" s="106">
        <v>94.63</v>
      </c>
      <c r="D2" s="111">
        <v>89.18</v>
      </c>
      <c r="E2" s="27"/>
      <c r="F2" s="111">
        <v>92.13</v>
      </c>
      <c r="G2" s="57"/>
      <c r="H2" s="111">
        <v>79.68</v>
      </c>
      <c r="I2" s="33"/>
      <c r="J2" s="27"/>
      <c r="K2" s="27"/>
      <c r="L2" s="33"/>
      <c r="M2" s="33"/>
      <c r="N2" s="31">
        <f>SUM(C2:M2)</f>
        <v>355.62</v>
      </c>
      <c r="O2" s="23"/>
      <c r="P2" s="7"/>
      <c r="Q2" s="6"/>
    </row>
    <row r="3" spans="1:14" ht="13.5" thickBot="1">
      <c r="A3" s="68" t="s">
        <v>64</v>
      </c>
      <c r="B3" s="122" t="s">
        <v>17</v>
      </c>
      <c r="C3" s="120"/>
      <c r="D3" s="37"/>
      <c r="E3" s="37"/>
      <c r="F3" s="37"/>
      <c r="G3" s="37"/>
      <c r="H3" s="119">
        <v>71.73</v>
      </c>
      <c r="I3" s="176"/>
      <c r="J3" s="119">
        <v>75.7</v>
      </c>
      <c r="K3" s="119">
        <v>78.19</v>
      </c>
      <c r="L3" s="25"/>
      <c r="M3" s="25"/>
      <c r="N3" s="32">
        <f>SUM(C3:M3)</f>
        <v>225.62</v>
      </c>
    </row>
    <row r="10" ht="12.75">
      <c r="N10" s="36"/>
    </row>
  </sheetData>
  <printOptions gridLines="1"/>
  <pageMargins left="0.75" right="0.75" top="1" bottom="1" header="0.5" footer="0.5"/>
  <pageSetup fitToHeight="1" fitToWidth="1" horizontalDpi="360" verticalDpi="360" orientation="landscape" paperSize="9" scale="86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tabSelected="1" view="pageBreakPreview" zoomScale="60" zoomScaleNormal="75" workbookViewId="0" topLeftCell="A1">
      <selection activeCell="N11" sqref="A1:N11"/>
    </sheetView>
  </sheetViews>
  <sheetFormatPr defaultColWidth="9.140625" defaultRowHeight="12.75"/>
  <cols>
    <col min="1" max="1" width="19.421875" style="0" customWidth="1"/>
    <col min="2" max="2" width="7.7109375" style="21" customWidth="1"/>
    <col min="4" max="5" width="9.8515625" style="0" customWidth="1"/>
    <col min="6" max="8" width="10.140625" style="0" customWidth="1"/>
    <col min="9" max="9" width="13.00390625" style="0" customWidth="1"/>
    <col min="10" max="10" width="10.140625" style="0" customWidth="1"/>
    <col min="11" max="11" width="10.00390625" style="0" customWidth="1"/>
    <col min="12" max="12" width="12.57421875" style="0" customWidth="1"/>
    <col min="13" max="13" width="10.28125" style="0" customWidth="1"/>
    <col min="14" max="14" width="10.28125" style="0" bestFit="1" customWidth="1"/>
    <col min="15" max="15" width="9.140625" style="24" customWidth="1"/>
    <col min="16" max="16" width="13.28125" style="0" customWidth="1"/>
  </cols>
  <sheetData>
    <row r="1" spans="1:18" s="18" customFormat="1" ht="26.25" thickBot="1">
      <c r="A1" s="103" t="s">
        <v>0</v>
      </c>
      <c r="B1" s="15" t="s">
        <v>26</v>
      </c>
      <c r="C1" s="14" t="s">
        <v>168</v>
      </c>
      <c r="D1" s="14" t="s">
        <v>169</v>
      </c>
      <c r="E1" s="14" t="s">
        <v>170</v>
      </c>
      <c r="F1" s="14" t="s">
        <v>171</v>
      </c>
      <c r="G1" s="14" t="s">
        <v>172</v>
      </c>
      <c r="H1" s="14" t="s">
        <v>173</v>
      </c>
      <c r="I1" s="14" t="s">
        <v>174</v>
      </c>
      <c r="J1" s="14" t="s">
        <v>175</v>
      </c>
      <c r="K1" s="14" t="s">
        <v>176</v>
      </c>
      <c r="L1" s="14" t="s">
        <v>177</v>
      </c>
      <c r="M1" s="14" t="s">
        <v>178</v>
      </c>
      <c r="N1" s="15" t="s">
        <v>2</v>
      </c>
      <c r="P1" s="16"/>
      <c r="Q1" s="17"/>
      <c r="R1" s="16"/>
    </row>
    <row r="2" spans="1:17" s="48" customFormat="1" ht="12.75">
      <c r="A2" s="38" t="s">
        <v>148</v>
      </c>
      <c r="B2" s="39" t="s">
        <v>8</v>
      </c>
      <c r="C2" s="106"/>
      <c r="D2" s="111">
        <v>88.14</v>
      </c>
      <c r="E2" s="23">
        <v>84.31</v>
      </c>
      <c r="F2" s="121"/>
      <c r="G2" s="108">
        <v>85.74</v>
      </c>
      <c r="H2" s="111"/>
      <c r="I2" s="54"/>
      <c r="J2" s="54"/>
      <c r="K2" s="53"/>
      <c r="L2" s="33"/>
      <c r="M2" s="123">
        <v>83.73</v>
      </c>
      <c r="N2" s="31">
        <f>SUM(D2:M2)</f>
        <v>341.92</v>
      </c>
      <c r="O2" s="23"/>
      <c r="P2" s="47"/>
      <c r="Q2" s="23"/>
    </row>
    <row r="3" spans="1:17" s="8" customFormat="1" ht="12.75" hidden="1">
      <c r="A3" s="38"/>
      <c r="B3" s="39"/>
      <c r="C3" s="59"/>
      <c r="D3" s="27"/>
      <c r="E3" s="27"/>
      <c r="F3" s="27"/>
      <c r="G3" s="27"/>
      <c r="H3" s="27"/>
      <c r="I3" s="33"/>
      <c r="J3" s="27"/>
      <c r="K3" s="27"/>
      <c r="L3" s="29"/>
      <c r="M3" s="27"/>
      <c r="N3" s="31"/>
      <c r="O3" s="23"/>
      <c r="P3" s="7"/>
      <c r="Q3" s="6"/>
    </row>
    <row r="4" spans="1:15" s="56" customFormat="1" ht="12.75" hidden="1">
      <c r="A4" s="38" t="s">
        <v>152</v>
      </c>
      <c r="B4" s="39" t="s">
        <v>13</v>
      </c>
      <c r="C4" s="106"/>
      <c r="D4" s="67"/>
      <c r="E4" s="33"/>
      <c r="F4" s="64"/>
      <c r="G4" s="64"/>
      <c r="H4" s="111"/>
      <c r="I4" s="64"/>
      <c r="J4" s="64"/>
      <c r="K4" s="65"/>
      <c r="L4" s="111"/>
      <c r="M4" s="64"/>
      <c r="N4" s="31"/>
      <c r="O4" s="55"/>
    </row>
    <row r="5" spans="1:15" s="56" customFormat="1" ht="12.75">
      <c r="A5" s="38" t="s">
        <v>157</v>
      </c>
      <c r="B5" s="104" t="s">
        <v>25</v>
      </c>
      <c r="C5" s="125">
        <v>81.14</v>
      </c>
      <c r="D5" s="111"/>
      <c r="E5" s="126">
        <v>80.35</v>
      </c>
      <c r="F5" s="111">
        <v>83.55</v>
      </c>
      <c r="G5" s="111">
        <v>84.52</v>
      </c>
      <c r="H5" s="111">
        <v>84.43</v>
      </c>
      <c r="I5" s="111">
        <v>82.12</v>
      </c>
      <c r="J5" s="111">
        <v>84.55</v>
      </c>
      <c r="K5" s="111">
        <v>85.92</v>
      </c>
      <c r="L5" s="111">
        <v>85.04</v>
      </c>
      <c r="M5" s="111">
        <v>89.95</v>
      </c>
      <c r="N5" s="31">
        <f>SUM(C5:M5)-(C5+E5)</f>
        <v>680.0799999999999</v>
      </c>
      <c r="O5" s="55"/>
    </row>
    <row r="6" spans="1:15" s="56" customFormat="1" ht="12.75">
      <c r="A6" s="38" t="s">
        <v>158</v>
      </c>
      <c r="B6" s="104" t="s">
        <v>25</v>
      </c>
      <c r="C6" s="106">
        <v>87.4</v>
      </c>
      <c r="D6" s="111"/>
      <c r="E6" s="111"/>
      <c r="F6" s="111"/>
      <c r="G6" s="111"/>
      <c r="H6" s="123">
        <v>89.75</v>
      </c>
      <c r="I6" s="111"/>
      <c r="J6" s="111"/>
      <c r="K6" s="33"/>
      <c r="L6" s="126"/>
      <c r="M6" s="111">
        <v>93.37</v>
      </c>
      <c r="N6" s="31">
        <f>SUM(C6:M6)</f>
        <v>270.52</v>
      </c>
      <c r="O6" s="55"/>
    </row>
    <row r="7" spans="1:15" s="56" customFormat="1" ht="12.75">
      <c r="A7" s="38" t="s">
        <v>159</v>
      </c>
      <c r="B7" s="104" t="s">
        <v>25</v>
      </c>
      <c r="C7" s="125"/>
      <c r="D7" s="111"/>
      <c r="E7" s="111">
        <v>100</v>
      </c>
      <c r="F7" s="111">
        <v>91.06</v>
      </c>
      <c r="G7" s="111">
        <v>95.8</v>
      </c>
      <c r="H7" s="111">
        <v>96.25</v>
      </c>
      <c r="I7" s="111">
        <v>94.28</v>
      </c>
      <c r="J7" s="111"/>
      <c r="K7" s="111">
        <v>95.54</v>
      </c>
      <c r="L7" s="111">
        <v>93.51</v>
      </c>
      <c r="M7" s="111">
        <v>99.78</v>
      </c>
      <c r="N7" s="31">
        <f>SUM(C7:M7)</f>
        <v>766.2199999999999</v>
      </c>
      <c r="O7" s="55"/>
    </row>
    <row r="8" spans="1:15" s="56" customFormat="1" ht="12.75">
      <c r="A8" s="38" t="s">
        <v>162</v>
      </c>
      <c r="B8" s="104" t="s">
        <v>10</v>
      </c>
      <c r="C8" s="108"/>
      <c r="D8" s="111">
        <v>85.28</v>
      </c>
      <c r="E8" s="111">
        <v>94.95</v>
      </c>
      <c r="F8" s="111">
        <v>93.9</v>
      </c>
      <c r="G8" s="64"/>
      <c r="H8" s="111">
        <v>82.71</v>
      </c>
      <c r="I8" s="152"/>
      <c r="J8" s="111">
        <v>95.58</v>
      </c>
      <c r="K8" s="65"/>
      <c r="L8" s="111"/>
      <c r="M8" s="111">
        <v>87.06</v>
      </c>
      <c r="N8" s="31">
        <f>SUM(C8:M8)</f>
        <v>539.48</v>
      </c>
      <c r="O8" s="55"/>
    </row>
    <row r="9" spans="1:15" s="56" customFormat="1" ht="12.75">
      <c r="A9" s="38" t="s">
        <v>164</v>
      </c>
      <c r="B9" s="104" t="s">
        <v>17</v>
      </c>
      <c r="C9" s="108"/>
      <c r="D9" s="67"/>
      <c r="E9" s="111">
        <v>84.86</v>
      </c>
      <c r="F9" s="64"/>
      <c r="G9" s="64"/>
      <c r="H9" s="111"/>
      <c r="I9" s="152"/>
      <c r="J9" s="64"/>
      <c r="K9" s="65"/>
      <c r="L9" s="111"/>
      <c r="M9" s="64"/>
      <c r="N9" s="31">
        <f>SUM(C9:M9)</f>
        <v>84.86</v>
      </c>
      <c r="O9" s="55"/>
    </row>
    <row r="10" spans="1:15" s="56" customFormat="1" ht="12.75">
      <c r="A10" s="38" t="s">
        <v>166</v>
      </c>
      <c r="B10" s="104" t="s">
        <v>23</v>
      </c>
      <c r="C10" s="106">
        <v>87.18</v>
      </c>
      <c r="D10" s="121" t="s">
        <v>180</v>
      </c>
      <c r="E10" s="63"/>
      <c r="F10" s="33"/>
      <c r="G10" s="33"/>
      <c r="H10" s="111"/>
      <c r="I10" s="33"/>
      <c r="J10" s="111">
        <v>79.52</v>
      </c>
      <c r="K10" s="111">
        <v>85.66</v>
      </c>
      <c r="L10" s="111">
        <v>75.82</v>
      </c>
      <c r="M10" s="111"/>
      <c r="N10" s="31">
        <f>SUM(C10:M10)</f>
        <v>328.17999999999995</v>
      </c>
      <c r="O10" s="55"/>
    </row>
    <row r="11" spans="1:17" s="130" customFormat="1" ht="13.5" thickBot="1">
      <c r="A11" s="68" t="s">
        <v>167</v>
      </c>
      <c r="B11" s="153" t="s">
        <v>23</v>
      </c>
      <c r="C11" s="158">
        <v>85.77</v>
      </c>
      <c r="D11" s="178">
        <v>82.7</v>
      </c>
      <c r="E11" s="119">
        <v>92.41</v>
      </c>
      <c r="F11" s="119">
        <v>88.38</v>
      </c>
      <c r="G11" s="119">
        <v>91.54</v>
      </c>
      <c r="H11" s="178">
        <v>75.7</v>
      </c>
      <c r="I11" s="178">
        <v>81.89</v>
      </c>
      <c r="J11" s="119">
        <v>87.48</v>
      </c>
      <c r="K11" s="119">
        <v>90.66</v>
      </c>
      <c r="L11" s="119">
        <v>82.71</v>
      </c>
      <c r="M11" s="119">
        <v>84.29</v>
      </c>
      <c r="N11" s="32">
        <f>SUM(C11:M11)-(D11+H11+I11)</f>
        <v>703.24</v>
      </c>
      <c r="O11" s="128"/>
      <c r="P11" s="129"/>
      <c r="Q11" s="128"/>
    </row>
    <row r="18" ht="12.75">
      <c r="N18" s="36"/>
    </row>
  </sheetData>
  <printOptions gridLines="1"/>
  <pageMargins left="0.75" right="0.75" top="1" bottom="1" header="0.5" footer="0.5"/>
  <pageSetup horizontalDpi="360" verticalDpi="360" orientation="landscape" paperSize="9" scale="8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 Select Agreement (Sep 1995)</dc:creator>
  <cp:keywords/>
  <dc:description/>
  <cp:lastModifiedBy>Iain E. Anderson</cp:lastModifiedBy>
  <cp:lastPrinted>2011-04-14T07:48:09Z</cp:lastPrinted>
  <dcterms:created xsi:type="dcterms:W3CDTF">1998-01-22T19:27:20Z</dcterms:created>
  <dcterms:modified xsi:type="dcterms:W3CDTF">2011-10-13T18:53:35Z</dcterms:modified>
  <cp:category/>
  <cp:version/>
  <cp:contentType/>
  <cp:contentStatus/>
</cp:coreProperties>
</file>